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提供给预算科 2015 2016 社保基金预算表\2016年全州及州本级社保基金预算公开表\"/>
    </mc:Choice>
  </mc:AlternateContent>
  <bookViews>
    <workbookView xWindow="0" yWindow="0" windowWidth="20400" windowHeight="8370" activeTab="2"/>
  </bookViews>
  <sheets>
    <sheet name="收入预算" sheetId="1" r:id="rId1"/>
    <sheet name="支出预算" sheetId="2" r:id="rId2"/>
    <sheet name="结余预算" sheetId="3" r:id="rId3"/>
  </sheets>
  <externalReferences>
    <externalReference r:id="rId4"/>
  </externalReferences>
  <definedNames>
    <definedName name="_xlnm.Print_Area" localSheetId="2">结余预算!$A$1:$B$22</definedName>
    <definedName name="_xlnm.Print_Area" localSheetId="0">收入预算!$A$1:$B$40</definedName>
    <definedName name="_xlnm.Print_Area" localSheetId="1">支出预算!$A$1:$B$23</definedName>
  </definedNames>
  <calcPr calcId="162913"/>
</workbook>
</file>

<file path=xl/calcChain.xml><?xml version="1.0" encoding="utf-8"?>
<calcChain xmlns="http://schemas.openxmlformats.org/spreadsheetml/2006/main">
  <c r="B13" i="3" l="1"/>
  <c r="B12" i="3"/>
  <c r="B22" i="3" l="1"/>
  <c r="B21" i="3"/>
  <c r="B20" i="3"/>
  <c r="B19" i="3"/>
  <c r="B18" i="3"/>
  <c r="B17" i="3"/>
  <c r="B15" i="3"/>
  <c r="B14" i="3"/>
  <c r="B11" i="3"/>
  <c r="B10" i="3"/>
  <c r="B9" i="3"/>
  <c r="B8" i="3"/>
  <c r="B6" i="3"/>
  <c r="B5" i="3"/>
  <c r="B5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1"/>
  <c r="B39" i="1"/>
  <c r="B38" i="1"/>
  <c r="B37" i="1"/>
  <c r="B35" i="1"/>
  <c r="B34" i="1"/>
  <c r="B33" i="1"/>
  <c r="B31" i="1"/>
  <c r="B30" i="1"/>
  <c r="B29" i="1"/>
  <c r="B28" i="1"/>
  <c r="B27" i="1"/>
  <c r="B26" i="1"/>
  <c r="B25" i="1"/>
  <c r="B23" i="1"/>
  <c r="B22" i="1"/>
  <c r="B21" i="1"/>
  <c r="B20" i="1"/>
  <c r="B19" i="1"/>
  <c r="B18" i="1"/>
  <c r="B17" i="1"/>
  <c r="B16" i="1"/>
  <c r="B15" i="1"/>
  <c r="B14" i="1"/>
  <c r="B13" i="1"/>
  <c r="B11" i="1"/>
  <c r="B10" i="1"/>
  <c r="B9" i="1"/>
  <c r="B8" i="1"/>
  <c r="B7" i="1"/>
  <c r="B6" i="1"/>
</calcChain>
</file>

<file path=xl/sharedStrings.xml><?xml version="1.0" encoding="utf-8"?>
<sst xmlns="http://schemas.openxmlformats.org/spreadsheetml/2006/main" count="88" uniqueCount="58">
  <si>
    <t>附件：</t>
  </si>
  <si>
    <t>单位：万元</t>
  </si>
  <si>
    <r>
      <rPr>
        <sz val="12"/>
        <color indexed="8"/>
        <rFont val="宋体"/>
        <family val="3"/>
        <charset val="134"/>
      </rPr>
      <t xml:space="preserve">项 </t>
    </r>
    <r>
      <rPr>
        <sz val="12"/>
        <color indexed="8"/>
        <rFont val="宋体"/>
        <family val="3"/>
        <charset val="134"/>
      </rPr>
      <t xml:space="preserve">    </t>
    </r>
    <r>
      <rPr>
        <sz val="12"/>
        <color indexed="8"/>
        <rFont val="宋体"/>
        <family val="3"/>
        <charset val="134"/>
      </rPr>
      <t xml:space="preserve"> 目</t>
    </r>
  </si>
  <si>
    <t>全州社会保险基金收入合计</t>
  </si>
  <si>
    <t xml:space="preserve">    其中：保险费收入</t>
  </si>
  <si>
    <t xml:space="preserve">          利息收入</t>
  </si>
  <si>
    <t xml:space="preserve">          财政补贴收入</t>
  </si>
  <si>
    <t>一、企业职工基本养老保险基金收入</t>
  </si>
  <si>
    <t>二、机关事业基本养老保险基金收入</t>
  </si>
  <si>
    <r>
      <rPr>
        <sz val="12"/>
        <color indexed="8"/>
        <rFont val="宋体"/>
        <family val="3"/>
        <charset val="134"/>
      </rPr>
      <t xml:space="preserve">         </t>
    </r>
    <r>
      <rPr>
        <sz val="12"/>
        <color indexed="10"/>
        <rFont val="宋体"/>
        <family val="3"/>
        <charset val="134"/>
      </rPr>
      <t xml:space="preserve"> </t>
    </r>
    <r>
      <rPr>
        <sz val="12"/>
        <color indexed="8"/>
        <rFont val="宋体"/>
        <family val="3"/>
        <charset val="134"/>
      </rPr>
      <t>财政补贴收入</t>
    </r>
  </si>
  <si>
    <t>三、城乡居民基本养老保险基金收入</t>
  </si>
  <si>
    <t>四、城镇职工基本医疗保险基金收入</t>
  </si>
  <si>
    <t>项　目</t>
  </si>
  <si>
    <t>全州社会保险基金支出合计</t>
  </si>
  <si>
    <t>　　其中：社会保险待遇支出</t>
  </si>
  <si>
    <t>一、企业职工基本养老保险基金支出</t>
  </si>
  <si>
    <t>　　其中：基本养老金支出</t>
  </si>
  <si>
    <t>二、机关事业基本养老保险基金支出</t>
  </si>
  <si>
    <t>三、城乡居民基本养老保险基金支出</t>
  </si>
  <si>
    <t>　　　　其中：基本养老金支出</t>
  </si>
  <si>
    <t>四、城镇职工基本医疗保险基金支出</t>
  </si>
  <si>
    <t>　　其中：基本医疗保险待遇支出</t>
  </si>
  <si>
    <t>　　　　其中：基本医疗保险待遇支出</t>
  </si>
  <si>
    <t>　　其中：工伤保险待遇支出</t>
  </si>
  <si>
    <t>　　其中：失业保险金支出</t>
  </si>
  <si>
    <t>　　其中：医疗费用支出</t>
  </si>
  <si>
    <t xml:space="preserve">          生育津贴支出</t>
  </si>
  <si>
    <t>全州社会保险基金本年收支结余</t>
  </si>
  <si>
    <t>一、企业职工基本养老保险基金本年收支结余</t>
  </si>
  <si>
    <t>二、机关事业基本养老保险基金本年收支结余</t>
  </si>
  <si>
    <t>三、城乡居民基本养老保险基金本年收支结余</t>
  </si>
  <si>
    <t>四、城镇职工基本医疗保险基金本年收支结余</t>
  </si>
  <si>
    <t>全州社会保险基金年末累计结余</t>
  </si>
  <si>
    <t>一、企业职工基本养老保险基金年末累计结余</t>
  </si>
  <si>
    <t>二、机关事业基本养老保险基金年末累计结余</t>
  </si>
  <si>
    <t>三、城乡居民基本养老保险基金年末累计结余</t>
  </si>
  <si>
    <t>四、城镇职工基本医疗保险基金年末累计结余</t>
  </si>
  <si>
    <t>七、工伤保险基金年末累计结余</t>
  </si>
  <si>
    <t>八、生育保险基金年末累计结余</t>
  </si>
  <si>
    <t>五、居民基本医疗保险基金收入</t>
    <phoneticPr fontId="14" type="noConversion"/>
  </si>
  <si>
    <t>六、工伤保险基金收入</t>
    <phoneticPr fontId="14" type="noConversion"/>
  </si>
  <si>
    <t>七、失业保险基金收入</t>
    <phoneticPr fontId="14" type="noConversion"/>
  </si>
  <si>
    <t>八、生育保险基金收入</t>
    <phoneticPr fontId="14" type="noConversion"/>
  </si>
  <si>
    <t>六、工伤保险基金支出</t>
    <phoneticPr fontId="14" type="noConversion"/>
  </si>
  <si>
    <t>七、失业保险基金支出</t>
    <phoneticPr fontId="14" type="noConversion"/>
  </si>
  <si>
    <t>八、生育保险基金支出</t>
    <phoneticPr fontId="14" type="noConversion"/>
  </si>
  <si>
    <t>五、居民基本医疗基金支出</t>
    <phoneticPr fontId="14" type="noConversion"/>
  </si>
  <si>
    <t>六、失业保险基金本年收支结余</t>
    <phoneticPr fontId="14" type="noConversion"/>
  </si>
  <si>
    <t>七、工伤保险基金本年收支结余</t>
    <phoneticPr fontId="14" type="noConversion"/>
  </si>
  <si>
    <t>八、生育保险基金本年收支结余</t>
    <phoneticPr fontId="14" type="noConversion"/>
  </si>
  <si>
    <t>五、居民基本医疗保险基金本年收支结余</t>
    <phoneticPr fontId="14" type="noConversion"/>
  </si>
  <si>
    <t>六、失业保险基金年末累计结余</t>
    <phoneticPr fontId="14" type="noConversion"/>
  </si>
  <si>
    <t>五、居民基本医疗保险基金年末累计结余</t>
    <phoneticPr fontId="14" type="noConversion"/>
  </si>
  <si>
    <t>2016年克州社会保险基金预算收入表</t>
  </si>
  <si>
    <t>2016年预算数</t>
  </si>
  <si>
    <t>2016年克州社会保险基金预算支出表</t>
  </si>
  <si>
    <t>2016年克州社会保险基金预算结余表</t>
  </si>
  <si>
    <t>2016年年末结余预算数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</si>
</sst>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76" formatCode="#,##0_);[Red]\(#,##0\)"/>
    <numFmt numFmtId="177" formatCode="#,##0_ "/>
    <numFmt numFmtId="178" formatCode="#,##0_ ;[Red]\-#,##0\ "/>
    <numFmt numFmtId="179" formatCode="#,##0.00_ ;\-#,##0.00;;"/>
  </numFmts>
  <fonts count="19" x14ac:knownFonts="1">
    <font>
      <sz val="10"/>
      <name val="宋体"/>
      <charset val="134"/>
    </font>
    <font>
      <sz val="10"/>
      <color indexed="8"/>
      <name val="宋体"/>
      <family val="3"/>
      <charset val="134"/>
    </font>
    <font>
      <sz val="14"/>
      <name val="宋体"/>
      <family val="3"/>
      <charset val="134"/>
    </font>
    <font>
      <b/>
      <sz val="18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name val="宋体"/>
      <family val="3"/>
      <charset val="134"/>
    </font>
    <font>
      <b/>
      <sz val="21"/>
      <color indexed="8"/>
      <name val="宋体"/>
      <family val="3"/>
      <charset val="134"/>
    </font>
    <font>
      <sz val="12"/>
      <name val="宋体"/>
      <family val="3"/>
      <charset val="134"/>
    </font>
    <font>
      <sz val="13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2"/>
      <color indexed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2"/>
      <scheme val="minor"/>
    </font>
    <font>
      <sz val="12"/>
      <color indexed="8"/>
      <name val="宋体"/>
      <family val="3"/>
      <charset val="134"/>
    </font>
    <font>
      <sz val="10"/>
      <name val="宋体"/>
      <family val="3"/>
      <charset val="134"/>
    </font>
    <font>
      <b/>
      <sz val="21"/>
      <color indexed="8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0" fontId="15" fillId="0" borderId="0"/>
  </cellStyleXfs>
  <cellXfs count="63">
    <xf numFmtId="0" fontId="0" fillId="0" borderId="0" xfId="0" applyAlignment="1"/>
    <xf numFmtId="0" fontId="1" fillId="2" borderId="0" xfId="0" applyFont="1" applyFill="1" applyAlignment="1"/>
    <xf numFmtId="0" fontId="0" fillId="2" borderId="0" xfId="0" applyFill="1" applyAlignment="1"/>
    <xf numFmtId="0" fontId="2" fillId="2" borderId="0" xfId="0" applyFont="1" applyFill="1" applyAlignment="1"/>
    <xf numFmtId="0" fontId="0" fillId="2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78" fontId="6" fillId="0" borderId="1" xfId="0" applyNumberFormat="1" applyFont="1" applyFill="1" applyBorder="1" applyAlignment="1" applyProtection="1">
      <alignment horizontal="right" vertical="center"/>
    </xf>
    <xf numFmtId="0" fontId="1" fillId="2" borderId="0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>
      <alignment horizontal="left" vertical="center" wrapText="1"/>
    </xf>
    <xf numFmtId="177" fontId="7" fillId="0" borderId="1" xfId="0" applyNumberFormat="1" applyFont="1" applyFill="1" applyBorder="1" applyAlignment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5" fillId="2" borderId="1" xfId="0" applyNumberFormat="1" applyFont="1" applyFill="1" applyBorder="1" applyAlignment="1" applyProtection="1">
      <alignment horizontal="right" vertical="center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0" fillId="2" borderId="0" xfId="0" applyFont="1" applyFill="1" applyAlignment="1"/>
    <xf numFmtId="0" fontId="5" fillId="0" borderId="2" xfId="0" applyNumberFormat="1" applyFont="1" applyFill="1" applyBorder="1" applyAlignment="1" applyProtection="1">
      <alignment horizontal="right" vertical="center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178" fontId="6" fillId="3" borderId="1" xfId="0" applyNumberFormat="1" applyFont="1" applyFill="1" applyBorder="1" applyAlignment="1" applyProtection="1">
      <alignment horizontal="right" vertical="center"/>
    </xf>
    <xf numFmtId="178" fontId="9" fillId="0" borderId="1" xfId="0" applyNumberFormat="1" applyFont="1" applyFill="1" applyBorder="1" applyAlignment="1" applyProtection="1">
      <alignment horizontal="right" vertical="center"/>
    </xf>
    <xf numFmtId="0" fontId="10" fillId="2" borderId="0" xfId="0" applyNumberFormat="1" applyFont="1" applyFill="1" applyBorder="1" applyAlignment="1" applyProtection="1">
      <alignment horizontal="center" vertical="center"/>
    </xf>
    <xf numFmtId="0" fontId="2" fillId="4" borderId="0" xfId="0" applyFont="1" applyFill="1" applyAlignment="1"/>
    <xf numFmtId="0" fontId="0" fillId="4" borderId="0" xfId="0" applyFill="1" applyAlignment="1"/>
    <xf numFmtId="0" fontId="0" fillId="4" borderId="0" xfId="0" applyNumberFormat="1" applyFont="1" applyFill="1" applyBorder="1" applyAlignment="1" applyProtection="1"/>
    <xf numFmtId="0" fontId="5" fillId="4" borderId="1" xfId="0" applyNumberFormat="1" applyFont="1" applyFill="1" applyBorder="1" applyAlignment="1" applyProtection="1">
      <alignment horizontal="center" vertical="center" wrapText="1"/>
    </xf>
    <xf numFmtId="0" fontId="6" fillId="4" borderId="1" xfId="0" applyNumberFormat="1" applyFont="1" applyFill="1" applyBorder="1" applyAlignment="1" applyProtection="1">
      <alignment horizontal="left" vertical="center" wrapText="1"/>
    </xf>
    <xf numFmtId="178" fontId="5" fillId="4" borderId="1" xfId="0" applyNumberFormat="1" applyFont="1" applyFill="1" applyBorder="1" applyAlignment="1" applyProtection="1">
      <alignment horizontal="right" vertical="center"/>
    </xf>
    <xf numFmtId="0" fontId="1" fillId="4" borderId="0" xfId="0" applyNumberFormat="1" applyFont="1" applyFill="1" applyBorder="1" applyAlignment="1" applyProtection="1"/>
    <xf numFmtId="0" fontId="1" fillId="4" borderId="0" xfId="0" applyFont="1" applyFill="1" applyAlignment="1"/>
    <xf numFmtId="0" fontId="5" fillId="4" borderId="1" xfId="0" applyNumberFormat="1" applyFont="1" applyFill="1" applyBorder="1" applyAlignment="1" applyProtection="1">
      <alignment horizontal="left" vertical="center" wrapText="1"/>
    </xf>
    <xf numFmtId="179" fontId="16" fillId="4" borderId="3" xfId="2" applyNumberFormat="1" applyFont="1" applyFill="1" applyBorder="1" applyAlignment="1">
      <alignment horizontal="right" vertical="center"/>
    </xf>
    <xf numFmtId="176" fontId="5" fillId="4" borderId="1" xfId="1" applyNumberFormat="1" applyFont="1" applyFill="1" applyBorder="1" applyAlignment="1" applyProtection="1">
      <alignment horizontal="right" vertical="center"/>
    </xf>
    <xf numFmtId="178" fontId="5" fillId="4" borderId="1" xfId="0" applyNumberFormat="1" applyFont="1" applyFill="1" applyBorder="1" applyAlignment="1" applyProtection="1">
      <alignment vertical="center"/>
    </xf>
    <xf numFmtId="176" fontId="4" fillId="4" borderId="1" xfId="1" applyNumberFormat="1" applyFont="1" applyFill="1" applyBorder="1" applyAlignment="1">
      <alignment vertical="center"/>
    </xf>
    <xf numFmtId="178" fontId="9" fillId="4" borderId="1" xfId="0" applyNumberFormat="1" applyFont="1" applyFill="1" applyBorder="1" applyAlignment="1" applyProtection="1">
      <alignment vertical="center"/>
    </xf>
    <xf numFmtId="0" fontId="16" fillId="4" borderId="1" xfId="0" applyNumberFormat="1" applyFont="1" applyFill="1" applyBorder="1" applyAlignment="1" applyProtection="1">
      <alignment horizontal="left" vertical="center" wrapText="1"/>
    </xf>
    <xf numFmtId="176" fontId="5" fillId="4" borderId="1" xfId="1" applyNumberFormat="1" applyFont="1" applyFill="1" applyBorder="1" applyAlignment="1">
      <alignment vertical="center"/>
    </xf>
    <xf numFmtId="0" fontId="4" fillId="4" borderId="0" xfId="0" applyNumberFormat="1" applyFont="1" applyFill="1" applyBorder="1" applyAlignment="1" applyProtection="1">
      <alignment horizontal="center" vertical="center"/>
    </xf>
    <xf numFmtId="178" fontId="16" fillId="4" borderId="1" xfId="0" applyNumberFormat="1" applyFont="1" applyFill="1" applyBorder="1" applyAlignment="1" applyProtection="1">
      <alignment horizontal="right" vertical="center"/>
    </xf>
    <xf numFmtId="0" fontId="0" fillId="4" borderId="0" xfId="0" applyFont="1" applyFill="1" applyBorder="1" applyAlignment="1" applyProtection="1"/>
    <xf numFmtId="178" fontId="1" fillId="4" borderId="0" xfId="0" applyNumberFormat="1" applyFont="1" applyFill="1" applyBorder="1" applyAlignment="1" applyProtection="1"/>
    <xf numFmtId="179" fontId="1" fillId="4" borderId="0" xfId="0" applyNumberFormat="1" applyFont="1" applyFill="1" applyBorder="1" applyAlignment="1" applyProtection="1"/>
    <xf numFmtId="176" fontId="1" fillId="4" borderId="0" xfId="0" applyNumberFormat="1" applyFont="1" applyFill="1" applyBorder="1" applyAlignment="1" applyProtection="1"/>
    <xf numFmtId="176" fontId="0" fillId="4" borderId="0" xfId="0" applyNumberFormat="1" applyFont="1" applyFill="1" applyBorder="1" applyAlignment="1" applyProtection="1"/>
    <xf numFmtId="178" fontId="0" fillId="4" borderId="0" xfId="0" applyNumberFormat="1" applyFont="1" applyFill="1" applyBorder="1" applyAlignment="1" applyProtection="1"/>
    <xf numFmtId="0" fontId="17" fillId="4" borderId="0" xfId="0" applyFont="1" applyFill="1" applyBorder="1" applyAlignment="1" applyProtection="1"/>
    <xf numFmtId="0" fontId="13" fillId="2" borderId="0" xfId="0" applyNumberFormat="1" applyFont="1" applyFill="1" applyBorder="1" applyAlignment="1" applyProtection="1"/>
    <xf numFmtId="0" fontId="5" fillId="0" borderId="1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 applyAlignment="1" applyProtection="1"/>
    <xf numFmtId="178" fontId="1" fillId="2" borderId="0" xfId="0" applyNumberFormat="1" applyFont="1" applyFill="1" applyBorder="1" applyAlignment="1" applyProtection="1"/>
    <xf numFmtId="176" fontId="0" fillId="2" borderId="0" xfId="0" applyNumberFormat="1" applyFont="1" applyFill="1" applyBorder="1" applyAlignment="1" applyProtection="1"/>
    <xf numFmtId="178" fontId="0" fillId="2" borderId="0" xfId="0" applyNumberFormat="1" applyFont="1" applyFill="1" applyBorder="1" applyAlignment="1" applyProtection="1"/>
    <xf numFmtId="176" fontId="10" fillId="2" borderId="0" xfId="0" applyNumberFormat="1" applyFont="1" applyFill="1" applyBorder="1" applyAlignment="1" applyProtection="1">
      <alignment vertical="center"/>
    </xf>
    <xf numFmtId="178" fontId="10" fillId="2" borderId="0" xfId="0" applyNumberFormat="1" applyFont="1" applyFill="1" applyBorder="1" applyAlignment="1" applyProtection="1">
      <alignment vertical="center"/>
    </xf>
    <xf numFmtId="0" fontId="0" fillId="2" borderId="0" xfId="0" applyFont="1" applyFill="1" applyBorder="1" applyAlignment="1" applyProtection="1">
      <alignment horizontal="center"/>
    </xf>
    <xf numFmtId="176" fontId="1" fillId="2" borderId="0" xfId="0" applyNumberFormat="1" applyFont="1" applyFill="1" applyBorder="1" applyAlignment="1" applyProtection="1"/>
    <xf numFmtId="177" fontId="0" fillId="2" borderId="0" xfId="0" applyNumberFormat="1" applyFont="1" applyFill="1" applyBorder="1" applyAlignment="1" applyProtection="1"/>
    <xf numFmtId="0" fontId="11" fillId="4" borderId="0" xfId="0" applyNumberFormat="1" applyFont="1" applyFill="1" applyBorder="1" applyAlignment="1" applyProtection="1">
      <alignment horizontal="center" vertical="center"/>
    </xf>
    <xf numFmtId="0" fontId="4" fillId="4" borderId="0" xfId="0" applyNumberFormat="1" applyFont="1" applyFill="1" applyBorder="1" applyAlignment="1" applyProtection="1">
      <alignment horizontal="right" vertical="center"/>
    </xf>
    <xf numFmtId="0" fontId="0" fillId="4" borderId="0" xfId="0" applyNumberFormat="1" applyFont="1" applyFill="1" applyAlignment="1" applyProtection="1">
      <alignment horizontal="center" vertic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</cellXfs>
  <cellStyles count="3">
    <cellStyle name="Normal" xfId="2"/>
    <cellStyle name="常规" xfId="0" builtinId="0"/>
    <cellStyle name="千位分隔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FFFF"/>
      <rgbColor rgb="00FF9900"/>
      <rgbColor rgb="00FFFFFF"/>
      <rgbColor rgb="00F0F0F0"/>
      <rgbColor rgb="00FFFF00"/>
      <rgbColor rgb="0000FF80"/>
      <rgbColor rgb="00FFFF80"/>
      <rgbColor rgb="00C0C0C0"/>
      <rgbColor rgb="00A0A0A0"/>
      <rgbColor rgb="00ACA899"/>
      <rgbColor rgb="00ECE9D8"/>
      <rgbColor rgb="00808080"/>
      <rgbColor rgb="00D4D0C8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/AppData/Local/Temp/Rar$DIa0.056/%5b003110%5d&#20811;&#23388;&#21202;&#33487;&#33258;&#27835;&#2403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社保基金预算封面"/>
      <sheetName val="编制单位封面"/>
      <sheetName val="预算目录"/>
      <sheetName val="预算总表"/>
      <sheetName val="企业养老收支表"/>
      <sheetName val="机关事业养老收支表"/>
      <sheetName val="城乡居民基本养老保险"/>
      <sheetName val="医疗收支表"/>
      <sheetName val="城乡居民基本医疗"/>
      <sheetName val="新型农村合作医疗"/>
      <sheetName val="城镇居民基本医疗"/>
      <sheetName val="工伤收支表"/>
      <sheetName val="失业收支表"/>
      <sheetName val="生育收支表"/>
      <sheetName val="基本养老基础资料表"/>
      <sheetName val="基本医疗基础资料表"/>
      <sheetName val="失业工伤生育基础资料表"/>
    </sheetNames>
    <sheetDataSet>
      <sheetData sheetId="0"/>
      <sheetData sheetId="1"/>
      <sheetData sheetId="2"/>
      <sheetData sheetId="3">
        <row r="16">
          <cell r="H16">
            <v>113916.78</v>
          </cell>
          <cell r="J16">
            <v>1906091.65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O54"/>
  <sheetViews>
    <sheetView showGridLines="0" showZeros="0" workbookViewId="0">
      <selection activeCell="B19" sqref="B19"/>
    </sheetView>
  </sheetViews>
  <sheetFormatPr defaultColWidth="9.140625" defaultRowHeight="14.25" customHeight="1" x14ac:dyDescent="0.15"/>
  <cols>
    <col min="1" max="1" width="46.85546875" style="22" customWidth="1"/>
    <col min="2" max="2" width="33.7109375" style="22" customWidth="1"/>
    <col min="3" max="3" width="10.28515625" style="22" customWidth="1"/>
    <col min="4" max="4" width="17.5703125" style="22" bestFit="1" customWidth="1"/>
    <col min="5" max="30" width="10.28515625" style="22" customWidth="1"/>
    <col min="31" max="222" width="9" style="22" customWidth="1"/>
    <col min="223" max="249" width="10.28515625" style="22" customWidth="1"/>
    <col min="250" max="16384" width="9.140625" style="22"/>
  </cols>
  <sheetData>
    <row r="1" spans="1:249" ht="17.25" customHeight="1" x14ac:dyDescent="0.25">
      <c r="A1" s="21" t="s">
        <v>0</v>
      </c>
    </row>
    <row r="2" spans="1:249" ht="30" customHeight="1" x14ac:dyDescent="0.15">
      <c r="A2" s="57" t="s">
        <v>53</v>
      </c>
      <c r="B2" s="57"/>
      <c r="C2" s="23"/>
      <c r="D2" s="39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3"/>
      <c r="IJ2" s="23"/>
      <c r="IK2" s="23"/>
      <c r="IL2" s="23"/>
      <c r="IM2" s="23"/>
      <c r="IN2" s="23"/>
      <c r="IO2" s="23"/>
    </row>
    <row r="3" spans="1:249" ht="15.75" customHeight="1" x14ac:dyDescent="0.15">
      <c r="A3" s="58" t="s">
        <v>1</v>
      </c>
      <c r="B3" s="58"/>
      <c r="C3" s="23"/>
      <c r="D3" s="39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</row>
    <row r="4" spans="1:249" ht="18.95" customHeight="1" x14ac:dyDescent="0.15">
      <c r="A4" s="24" t="s">
        <v>2</v>
      </c>
      <c r="B4" s="24" t="s">
        <v>54</v>
      </c>
      <c r="C4" s="23"/>
      <c r="D4" s="45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  <c r="HG4" s="23"/>
      <c r="HH4" s="23"/>
      <c r="HI4" s="23"/>
      <c r="HJ4" s="23"/>
      <c r="HK4" s="23"/>
      <c r="HL4" s="23"/>
      <c r="HM4" s="23"/>
      <c r="HN4" s="23"/>
      <c r="HO4" s="23"/>
      <c r="HP4" s="23"/>
      <c r="HQ4" s="23"/>
      <c r="HR4" s="23"/>
      <c r="HS4" s="23"/>
      <c r="HT4" s="23"/>
      <c r="HU4" s="23"/>
      <c r="HV4" s="23"/>
      <c r="HW4" s="23"/>
      <c r="HX4" s="23"/>
      <c r="HY4" s="23"/>
      <c r="HZ4" s="23"/>
      <c r="IA4" s="23"/>
      <c r="IB4" s="23"/>
      <c r="IC4" s="23"/>
      <c r="ID4" s="23"/>
      <c r="IE4" s="23"/>
      <c r="IF4" s="23"/>
      <c r="IG4" s="23"/>
      <c r="IH4" s="23"/>
      <c r="II4" s="23"/>
      <c r="IJ4" s="23"/>
      <c r="IK4" s="23"/>
      <c r="IL4" s="23"/>
      <c r="IM4" s="23"/>
      <c r="IN4" s="23"/>
      <c r="IO4" s="23"/>
    </row>
    <row r="5" spans="1:249" s="28" customFormat="1" ht="18.95" customHeight="1" x14ac:dyDescent="0.15">
      <c r="A5" s="25" t="s">
        <v>3</v>
      </c>
      <c r="B5" s="38">
        <f>3069650683.75*0.0001</f>
        <v>306965.06837500003</v>
      </c>
      <c r="C5" s="27"/>
      <c r="D5" s="40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  <c r="IJ5" s="27"/>
      <c r="IK5" s="27"/>
      <c r="IL5" s="27"/>
      <c r="IM5" s="27"/>
      <c r="IN5" s="27"/>
      <c r="IO5" s="27"/>
    </row>
    <row r="6" spans="1:249" s="28" customFormat="1" ht="18.95" customHeight="1" x14ac:dyDescent="0.15">
      <c r="A6" s="25" t="s">
        <v>4</v>
      </c>
      <c r="B6" s="26">
        <f>2033055279.38*0.0001</f>
        <v>203305.52793800001</v>
      </c>
      <c r="C6" s="27"/>
      <c r="D6" s="40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  <c r="HI6" s="27"/>
      <c r="HJ6" s="27"/>
      <c r="HK6" s="27"/>
      <c r="HL6" s="27"/>
      <c r="HM6" s="27"/>
      <c r="HN6" s="27"/>
      <c r="HO6" s="27"/>
      <c r="HP6" s="27"/>
      <c r="HQ6" s="27"/>
      <c r="HR6" s="27"/>
      <c r="HS6" s="27"/>
      <c r="HT6" s="27"/>
      <c r="HU6" s="27"/>
      <c r="HV6" s="27"/>
      <c r="HW6" s="27"/>
      <c r="HX6" s="27"/>
      <c r="HY6" s="27"/>
      <c r="HZ6" s="27"/>
      <c r="IA6" s="27"/>
      <c r="IB6" s="27"/>
      <c r="IC6" s="27"/>
      <c r="ID6" s="27"/>
      <c r="IE6" s="27"/>
      <c r="IF6" s="27"/>
      <c r="IG6" s="27"/>
      <c r="IH6" s="27"/>
      <c r="II6" s="27"/>
      <c r="IJ6" s="27"/>
      <c r="IK6" s="27"/>
      <c r="IL6" s="27"/>
      <c r="IM6" s="27"/>
      <c r="IN6" s="27"/>
      <c r="IO6" s="27"/>
    </row>
    <row r="7" spans="1:249" s="28" customFormat="1" ht="18.95" customHeight="1" x14ac:dyDescent="0.15">
      <c r="A7" s="25" t="s">
        <v>5</v>
      </c>
      <c r="B7" s="26">
        <f>20376320.66*0.0001</f>
        <v>2037.6320660000001</v>
      </c>
      <c r="C7" s="27"/>
      <c r="D7" s="40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/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/>
      <c r="IM7" s="27"/>
      <c r="IN7" s="27"/>
      <c r="IO7" s="27"/>
    </row>
    <row r="8" spans="1:249" s="28" customFormat="1" ht="18.95" customHeight="1" x14ac:dyDescent="0.15">
      <c r="A8" s="25" t="s">
        <v>6</v>
      </c>
      <c r="B8" s="26">
        <f>854929673.29*0.0001</f>
        <v>85492.967329000006</v>
      </c>
      <c r="C8" s="27"/>
      <c r="D8" s="40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27"/>
      <c r="HH8" s="27"/>
      <c r="HI8" s="27"/>
      <c r="HJ8" s="27"/>
      <c r="HK8" s="27"/>
      <c r="HL8" s="27"/>
      <c r="HM8" s="27"/>
      <c r="HN8" s="27"/>
      <c r="HO8" s="27"/>
      <c r="HP8" s="27"/>
      <c r="HQ8" s="27"/>
      <c r="HR8" s="27"/>
      <c r="HS8" s="27"/>
      <c r="HT8" s="27"/>
      <c r="HU8" s="27"/>
      <c r="HV8" s="27"/>
      <c r="HW8" s="27"/>
      <c r="HX8" s="27"/>
      <c r="HY8" s="27"/>
      <c r="HZ8" s="27"/>
      <c r="IA8" s="27"/>
      <c r="IB8" s="27"/>
      <c r="IC8" s="27"/>
      <c r="ID8" s="27"/>
      <c r="IE8" s="27"/>
      <c r="IF8" s="27"/>
      <c r="IG8" s="27"/>
      <c r="IH8" s="27"/>
      <c r="II8" s="27"/>
      <c r="IJ8" s="27"/>
      <c r="IK8" s="27"/>
      <c r="IL8" s="27"/>
      <c r="IM8" s="27"/>
      <c r="IN8" s="27"/>
      <c r="IO8" s="27"/>
    </row>
    <row r="9" spans="1:249" s="28" customFormat="1" ht="18.95" customHeight="1" x14ac:dyDescent="0.15">
      <c r="A9" s="29" t="s">
        <v>7</v>
      </c>
      <c r="B9" s="30">
        <f>311022857.18*0.0001</f>
        <v>31102.285718000003</v>
      </c>
      <c r="C9" s="27"/>
      <c r="D9" s="41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27"/>
      <c r="HF9" s="27"/>
      <c r="HG9" s="27"/>
      <c r="HH9" s="27"/>
      <c r="HI9" s="27"/>
      <c r="HJ9" s="27"/>
      <c r="HK9" s="27"/>
      <c r="HL9" s="27"/>
      <c r="HM9" s="27"/>
      <c r="HN9" s="27"/>
      <c r="HO9" s="27"/>
      <c r="HP9" s="27"/>
      <c r="HQ9" s="27"/>
      <c r="HR9" s="27"/>
      <c r="HS9" s="27"/>
      <c r="HT9" s="27"/>
      <c r="HU9" s="27"/>
      <c r="HV9" s="27"/>
      <c r="HW9" s="27"/>
      <c r="HX9" s="27"/>
      <c r="HY9" s="27"/>
      <c r="HZ9" s="27"/>
      <c r="IA9" s="27"/>
      <c r="IB9" s="27"/>
      <c r="IC9" s="27"/>
      <c r="ID9" s="27"/>
      <c r="IE9" s="27"/>
      <c r="IF9" s="27"/>
      <c r="IG9" s="27"/>
      <c r="IH9" s="27"/>
      <c r="II9" s="27"/>
      <c r="IJ9" s="27"/>
      <c r="IK9" s="27"/>
      <c r="IL9" s="27"/>
      <c r="IM9" s="27"/>
      <c r="IN9" s="27"/>
      <c r="IO9" s="27"/>
    </row>
    <row r="10" spans="1:249" s="28" customFormat="1" ht="18.95" customHeight="1" x14ac:dyDescent="0.15">
      <c r="A10" s="29" t="s">
        <v>4</v>
      </c>
      <c r="B10" s="30">
        <f>170154357.18*0.0001</f>
        <v>17015.435718000001</v>
      </c>
      <c r="C10" s="27"/>
      <c r="D10" s="4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27"/>
      <c r="HK10" s="27"/>
      <c r="HL10" s="27"/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7"/>
      <c r="HZ10" s="27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/>
      <c r="IM10" s="27"/>
      <c r="IN10" s="27"/>
      <c r="IO10" s="27"/>
    </row>
    <row r="11" spans="1:249" s="28" customFormat="1" ht="18.95" customHeight="1" x14ac:dyDescent="0.15">
      <c r="A11" s="29" t="s">
        <v>5</v>
      </c>
      <c r="B11" s="31">
        <f>3998500*0.0001</f>
        <v>399.85</v>
      </c>
      <c r="C11" s="27"/>
      <c r="D11" s="42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27"/>
      <c r="IF11" s="27"/>
      <c r="IG11" s="27"/>
      <c r="IH11" s="27"/>
      <c r="II11" s="27"/>
      <c r="IJ11" s="27"/>
      <c r="IK11" s="27"/>
      <c r="IL11" s="27"/>
      <c r="IM11" s="27"/>
      <c r="IN11" s="27"/>
      <c r="IO11" s="27"/>
    </row>
    <row r="12" spans="1:249" s="28" customFormat="1" ht="18.95" customHeight="1" x14ac:dyDescent="0.15">
      <c r="A12" s="29" t="s">
        <v>6</v>
      </c>
      <c r="B12" s="32">
        <v>0</v>
      </c>
      <c r="C12" s="27"/>
      <c r="D12" s="40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27"/>
      <c r="IF12" s="27"/>
      <c r="IG12" s="27"/>
      <c r="IH12" s="27"/>
      <c r="II12" s="27"/>
      <c r="IJ12" s="27"/>
      <c r="IK12" s="27"/>
      <c r="IL12" s="27"/>
      <c r="IM12" s="27"/>
      <c r="IN12" s="27"/>
      <c r="IO12" s="27"/>
    </row>
    <row r="13" spans="1:249" ht="18.95" customHeight="1" x14ac:dyDescent="0.15">
      <c r="A13" s="29" t="s">
        <v>8</v>
      </c>
      <c r="B13" s="33">
        <f>2098623564*0.0001</f>
        <v>209862.35640000002</v>
      </c>
      <c r="C13" s="59"/>
      <c r="D13" s="4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  <c r="IN13" s="23"/>
      <c r="IO13" s="23"/>
    </row>
    <row r="14" spans="1:249" ht="18.95" customHeight="1" x14ac:dyDescent="0.15">
      <c r="A14" s="29" t="s">
        <v>4</v>
      </c>
      <c r="B14" s="31">
        <f>1497689525.1*0.0001</f>
        <v>149768.95251</v>
      </c>
      <c r="C14" s="59"/>
      <c r="D14" s="4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</row>
    <row r="15" spans="1:249" ht="18.95" customHeight="1" x14ac:dyDescent="0.15">
      <c r="A15" s="29" t="s">
        <v>5</v>
      </c>
      <c r="B15" s="31">
        <f>7780290.61*0.0001</f>
        <v>778.02906100000007</v>
      </c>
      <c r="C15" s="59"/>
      <c r="D15" s="4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</row>
    <row r="16" spans="1:249" ht="18.95" customHeight="1" x14ac:dyDescent="0.15">
      <c r="A16" s="29" t="s">
        <v>9</v>
      </c>
      <c r="B16" s="31">
        <f>593153748.29*0.0001</f>
        <v>59315.374829</v>
      </c>
      <c r="C16" s="23"/>
      <c r="D16" s="4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</row>
    <row r="17" spans="1:249" ht="18.95" customHeight="1" x14ac:dyDescent="0.15">
      <c r="A17" s="29" t="s">
        <v>10</v>
      </c>
      <c r="B17" s="33">
        <f>76208232.95*0.0001</f>
        <v>7620.8232950000011</v>
      </c>
      <c r="C17" s="59"/>
      <c r="D17" s="4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</row>
    <row r="18" spans="1:249" ht="18.95" customHeight="1" x14ac:dyDescent="0.15">
      <c r="A18" s="29" t="s">
        <v>4</v>
      </c>
      <c r="B18" s="31">
        <f>16681663.35*0.0001</f>
        <v>1668.1663350000001</v>
      </c>
      <c r="C18" s="59"/>
      <c r="D18" s="4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</row>
    <row r="19" spans="1:249" ht="18.95" customHeight="1" x14ac:dyDescent="0.15">
      <c r="A19" s="29" t="s">
        <v>5</v>
      </c>
      <c r="B19" s="31">
        <f>539904.6*0.0001</f>
        <v>53.990459999999999</v>
      </c>
      <c r="C19" s="59"/>
      <c r="D19" s="4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</row>
    <row r="20" spans="1:249" ht="18.95" customHeight="1" x14ac:dyDescent="0.15">
      <c r="A20" s="29" t="s">
        <v>9</v>
      </c>
      <c r="B20" s="31">
        <f>58986665*0.0001</f>
        <v>5898.6665000000003</v>
      </c>
      <c r="C20" s="59"/>
      <c r="D20" s="4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</row>
    <row r="21" spans="1:249" ht="18.95" customHeight="1" x14ac:dyDescent="0.15">
      <c r="A21" s="29" t="s">
        <v>11</v>
      </c>
      <c r="B21" s="33">
        <f>242169379.71*0.0001</f>
        <v>24216.937971000003</v>
      </c>
      <c r="C21" s="59"/>
      <c r="D21" s="4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</row>
    <row r="22" spans="1:249" ht="18.95" customHeight="1" x14ac:dyDescent="0.15">
      <c r="A22" s="29" t="s">
        <v>4</v>
      </c>
      <c r="B22" s="33">
        <f>238431254.27*0.0001</f>
        <v>23843.125427000003</v>
      </c>
      <c r="C22" s="59"/>
      <c r="D22" s="4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3"/>
      <c r="EG22" s="23"/>
      <c r="EH22" s="23"/>
      <c r="EI22" s="23"/>
      <c r="EJ22" s="23"/>
      <c r="EK22" s="23"/>
      <c r="EL22" s="23"/>
      <c r="EM22" s="23"/>
      <c r="EN22" s="23"/>
      <c r="EO22" s="23"/>
      <c r="EP22" s="23"/>
      <c r="EQ22" s="23"/>
      <c r="ER22" s="23"/>
      <c r="ES22" s="23"/>
      <c r="ET22" s="23"/>
      <c r="EU22" s="23"/>
      <c r="EV22" s="23"/>
      <c r="EW22" s="23"/>
      <c r="EX22" s="23"/>
      <c r="EY22" s="23"/>
      <c r="EZ22" s="23"/>
      <c r="FA22" s="23"/>
      <c r="FB22" s="23"/>
      <c r="FC22" s="23"/>
      <c r="FD22" s="23"/>
      <c r="FE22" s="23"/>
      <c r="FF22" s="23"/>
      <c r="FG22" s="23"/>
      <c r="FH22" s="23"/>
      <c r="FI22" s="23"/>
      <c r="FJ22" s="23"/>
      <c r="FK22" s="23"/>
      <c r="FL22" s="23"/>
      <c r="FM22" s="23"/>
      <c r="FN22" s="23"/>
      <c r="FO22" s="23"/>
      <c r="FP22" s="23"/>
      <c r="FQ22" s="23"/>
      <c r="FR22" s="23"/>
      <c r="FS22" s="23"/>
      <c r="FT22" s="23"/>
      <c r="FU22" s="23"/>
      <c r="FV22" s="23"/>
      <c r="FW22" s="23"/>
      <c r="FX22" s="23"/>
      <c r="FY22" s="23"/>
      <c r="FZ22" s="23"/>
      <c r="GA22" s="23"/>
      <c r="GB22" s="23"/>
      <c r="GC22" s="23"/>
      <c r="GD22" s="23"/>
      <c r="GE22" s="23"/>
      <c r="GF22" s="23"/>
      <c r="GG22" s="23"/>
      <c r="GH22" s="23"/>
      <c r="GI22" s="23"/>
      <c r="GJ22" s="23"/>
      <c r="GK22" s="23"/>
      <c r="GL22" s="23"/>
      <c r="GM22" s="23"/>
      <c r="GN22" s="23"/>
      <c r="GO22" s="23"/>
      <c r="GP22" s="23"/>
      <c r="GQ22" s="23"/>
      <c r="GR22" s="23"/>
      <c r="GS22" s="23"/>
      <c r="GT22" s="23"/>
      <c r="GU22" s="23"/>
      <c r="GV22" s="23"/>
      <c r="GW22" s="23"/>
      <c r="GX22" s="23"/>
      <c r="GY22" s="23"/>
      <c r="GZ22" s="23"/>
      <c r="HA22" s="23"/>
      <c r="HB22" s="23"/>
      <c r="HC22" s="23"/>
      <c r="HD22" s="23"/>
      <c r="HE22" s="23"/>
      <c r="HF22" s="23"/>
      <c r="HG22" s="23"/>
      <c r="HH22" s="23"/>
      <c r="HI22" s="23"/>
      <c r="HJ22" s="23"/>
      <c r="HK22" s="23"/>
      <c r="HL22" s="23"/>
      <c r="HM22" s="23"/>
      <c r="HN22" s="23"/>
      <c r="HO22" s="23"/>
      <c r="HP22" s="23"/>
      <c r="HQ22" s="23"/>
      <c r="HR22" s="23"/>
      <c r="HS22" s="23"/>
      <c r="HT22" s="23"/>
      <c r="HU22" s="23"/>
      <c r="HV22" s="23"/>
      <c r="HW22" s="23"/>
      <c r="HX22" s="23"/>
      <c r="HY22" s="23"/>
      <c r="HZ22" s="23"/>
      <c r="IA22" s="23"/>
      <c r="IB22" s="23"/>
      <c r="IC22" s="23"/>
      <c r="ID22" s="23"/>
      <c r="IE22" s="23"/>
      <c r="IF22" s="23"/>
      <c r="IG22" s="23"/>
      <c r="IH22" s="23"/>
      <c r="II22" s="23"/>
      <c r="IJ22" s="23"/>
      <c r="IK22" s="23"/>
      <c r="IL22" s="23"/>
      <c r="IM22" s="23"/>
      <c r="IN22" s="23"/>
      <c r="IO22" s="23"/>
    </row>
    <row r="23" spans="1:249" ht="18.95" customHeight="1" x14ac:dyDescent="0.15">
      <c r="A23" s="29" t="s">
        <v>5</v>
      </c>
      <c r="B23" s="33">
        <f>3646531*0.0001</f>
        <v>364.65309999999999</v>
      </c>
      <c r="C23" s="59"/>
      <c r="D23" s="4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/>
      <c r="DZ23" s="23"/>
      <c r="EA23" s="23"/>
      <c r="EB23" s="23"/>
      <c r="EC23" s="23"/>
      <c r="ED23" s="23"/>
      <c r="EE23" s="23"/>
      <c r="EF23" s="23"/>
      <c r="EG23" s="23"/>
      <c r="EH23" s="23"/>
      <c r="EI23" s="23"/>
      <c r="EJ23" s="23"/>
      <c r="EK23" s="23"/>
      <c r="EL23" s="23"/>
      <c r="EM23" s="23"/>
      <c r="EN23" s="23"/>
      <c r="EO23" s="23"/>
      <c r="EP23" s="23"/>
      <c r="EQ23" s="23"/>
      <c r="ER23" s="23"/>
      <c r="ES23" s="23"/>
      <c r="ET23" s="23"/>
      <c r="EU23" s="23"/>
      <c r="EV23" s="23"/>
      <c r="EW23" s="23"/>
      <c r="EX23" s="23"/>
      <c r="EY23" s="23"/>
      <c r="EZ23" s="23"/>
      <c r="FA23" s="23"/>
      <c r="FB23" s="23"/>
      <c r="FC23" s="23"/>
      <c r="FD23" s="23"/>
      <c r="FE23" s="23"/>
      <c r="FF23" s="23"/>
      <c r="FG23" s="23"/>
      <c r="FH23" s="23"/>
      <c r="FI23" s="23"/>
      <c r="FJ23" s="23"/>
      <c r="FK23" s="23"/>
      <c r="FL23" s="23"/>
      <c r="FM23" s="23"/>
      <c r="FN23" s="23"/>
      <c r="FO23" s="23"/>
      <c r="FP23" s="23"/>
      <c r="FQ23" s="23"/>
      <c r="FR23" s="23"/>
      <c r="FS23" s="23"/>
      <c r="FT23" s="23"/>
      <c r="FU23" s="23"/>
      <c r="FV23" s="23"/>
      <c r="FW23" s="23"/>
      <c r="FX23" s="23"/>
      <c r="FY23" s="23"/>
      <c r="FZ23" s="23"/>
      <c r="GA23" s="23"/>
      <c r="GB23" s="23"/>
      <c r="GC23" s="23"/>
      <c r="GD23" s="23"/>
      <c r="GE23" s="23"/>
      <c r="GF23" s="23"/>
      <c r="GG23" s="23"/>
      <c r="GH23" s="23"/>
      <c r="GI23" s="23"/>
      <c r="GJ23" s="23"/>
      <c r="GK23" s="23"/>
      <c r="GL23" s="23"/>
      <c r="GM23" s="23"/>
      <c r="GN23" s="23"/>
      <c r="GO23" s="23"/>
      <c r="GP23" s="23"/>
      <c r="GQ23" s="23"/>
      <c r="GR23" s="23"/>
      <c r="GS23" s="23"/>
      <c r="GT23" s="23"/>
      <c r="GU23" s="23"/>
      <c r="GV23" s="23"/>
      <c r="GW23" s="23"/>
      <c r="GX23" s="23"/>
      <c r="GY23" s="23"/>
      <c r="GZ23" s="23"/>
      <c r="HA23" s="23"/>
      <c r="HB23" s="23"/>
      <c r="HC23" s="23"/>
      <c r="HD23" s="23"/>
      <c r="HE23" s="23"/>
      <c r="HF23" s="23"/>
      <c r="HG23" s="23"/>
      <c r="HH23" s="23"/>
      <c r="HI23" s="23"/>
      <c r="HJ23" s="23"/>
      <c r="HK23" s="23"/>
      <c r="HL23" s="23"/>
      <c r="HM23" s="23"/>
      <c r="HN23" s="23"/>
      <c r="HO23" s="23"/>
      <c r="HP23" s="23"/>
      <c r="HQ23" s="23"/>
      <c r="HR23" s="23"/>
      <c r="HS23" s="23"/>
      <c r="HT23" s="23"/>
      <c r="HU23" s="23"/>
      <c r="HV23" s="23"/>
      <c r="HW23" s="23"/>
      <c r="HX23" s="23"/>
      <c r="HY23" s="23"/>
      <c r="HZ23" s="23"/>
      <c r="IA23" s="23"/>
      <c r="IB23" s="23"/>
      <c r="IC23" s="23"/>
      <c r="ID23" s="23"/>
      <c r="IE23" s="23"/>
      <c r="IF23" s="23"/>
      <c r="IG23" s="23"/>
      <c r="IH23" s="23"/>
      <c r="II23" s="23"/>
      <c r="IJ23" s="23"/>
      <c r="IK23" s="23"/>
      <c r="IL23" s="23"/>
      <c r="IM23" s="23"/>
      <c r="IN23" s="23"/>
      <c r="IO23" s="23"/>
    </row>
    <row r="24" spans="1:249" ht="18.95" customHeight="1" x14ac:dyDescent="0.15">
      <c r="A24" s="29" t="s">
        <v>6</v>
      </c>
      <c r="B24" s="34">
        <v>0</v>
      </c>
      <c r="C24" s="23"/>
      <c r="D24" s="44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</row>
    <row r="25" spans="1:249" ht="18.95" customHeight="1" x14ac:dyDescent="0.15">
      <c r="A25" s="35" t="s">
        <v>39</v>
      </c>
      <c r="B25" s="33">
        <f>260340133.04*0.0001</f>
        <v>26034.013304</v>
      </c>
      <c r="C25" s="23"/>
      <c r="D25" s="4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</row>
    <row r="26" spans="1:249" ht="18.95" customHeight="1" x14ac:dyDescent="0.15">
      <c r="A26" s="29" t="s">
        <v>4</v>
      </c>
      <c r="B26" s="31">
        <f>55537810*0.0001</f>
        <v>5553.7809999999999</v>
      </c>
      <c r="C26" s="23"/>
      <c r="D26" s="4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</row>
    <row r="27" spans="1:249" ht="18.95" customHeight="1" x14ac:dyDescent="0.15">
      <c r="A27" s="29" t="s">
        <v>5</v>
      </c>
      <c r="B27" s="31">
        <f>2013063.04*0.0001</f>
        <v>201.30630400000001</v>
      </c>
      <c r="C27" s="23"/>
      <c r="D27" s="4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</row>
    <row r="28" spans="1:249" ht="18.95" customHeight="1" x14ac:dyDescent="0.15">
      <c r="A28" s="29" t="s">
        <v>6</v>
      </c>
      <c r="B28" s="31">
        <f>202789260*0.0001</f>
        <v>20278.925999999999</v>
      </c>
      <c r="C28" s="23"/>
      <c r="D28" s="4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</row>
    <row r="29" spans="1:249" ht="18.95" customHeight="1" x14ac:dyDescent="0.15">
      <c r="A29" s="35" t="s">
        <v>40</v>
      </c>
      <c r="B29" s="33">
        <f>16204194.94*0.0001</f>
        <v>1620.419494</v>
      </c>
      <c r="C29" s="23"/>
      <c r="D29" s="4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</row>
    <row r="30" spans="1:249" ht="18.95" customHeight="1" x14ac:dyDescent="0.15">
      <c r="A30" s="29" t="s">
        <v>4</v>
      </c>
      <c r="B30" s="33">
        <f>15657541*0.0001</f>
        <v>1565.7541000000001</v>
      </c>
      <c r="C30" s="23"/>
      <c r="D30" s="4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</row>
    <row r="31" spans="1:249" ht="18.95" customHeight="1" x14ac:dyDescent="0.15">
      <c r="A31" s="29" t="s">
        <v>5</v>
      </c>
      <c r="B31" s="31">
        <f>540196.11*0.0001</f>
        <v>54.019611000000005</v>
      </c>
      <c r="C31" s="23"/>
      <c r="D31" s="4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</row>
    <row r="32" spans="1:249" ht="18.95" customHeight="1" x14ac:dyDescent="0.15">
      <c r="A32" s="29" t="s">
        <v>6</v>
      </c>
      <c r="B32" s="36"/>
      <c r="C32" s="23"/>
      <c r="D32" s="4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</row>
    <row r="33" spans="1:249" ht="18.95" customHeight="1" x14ac:dyDescent="0.15">
      <c r="A33" s="35" t="s">
        <v>41</v>
      </c>
      <c r="B33" s="33">
        <f>55209182.95*0.0001</f>
        <v>5520.9182950000004</v>
      </c>
      <c r="C33" s="23"/>
      <c r="D33" s="4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</row>
    <row r="34" spans="1:249" ht="18.95" customHeight="1" x14ac:dyDescent="0.15">
      <c r="A34" s="29" t="s">
        <v>4</v>
      </c>
      <c r="B34" s="31">
        <f>29417152.93*0.0001</f>
        <v>2941.7152930000002</v>
      </c>
      <c r="C34" s="23"/>
      <c r="D34" s="4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</row>
    <row r="35" spans="1:249" ht="18.95" customHeight="1" x14ac:dyDescent="0.15">
      <c r="A35" s="29" t="s">
        <v>5</v>
      </c>
      <c r="B35" s="31">
        <f>1475600.75*0.0001</f>
        <v>147.56007500000001</v>
      </c>
      <c r="C35" s="23"/>
      <c r="D35" s="4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</row>
    <row r="36" spans="1:249" ht="18.95" customHeight="1" x14ac:dyDescent="0.15">
      <c r="A36" s="29" t="s">
        <v>6</v>
      </c>
      <c r="B36" s="34">
        <v>0</v>
      </c>
      <c r="C36" s="23"/>
      <c r="D36" s="44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</row>
    <row r="37" spans="1:249" ht="18.95" customHeight="1" x14ac:dyDescent="0.15">
      <c r="A37" s="35" t="s">
        <v>42</v>
      </c>
      <c r="B37" s="33">
        <f>9873138.98*0.0001</f>
        <v>987.31389800000011</v>
      </c>
      <c r="C37" s="23"/>
      <c r="D37" s="4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3"/>
      <c r="EQ37" s="23"/>
      <c r="ER37" s="23"/>
      <c r="ES37" s="23"/>
      <c r="ET37" s="23"/>
      <c r="EU37" s="23"/>
      <c r="EV37" s="23"/>
      <c r="EW37" s="23"/>
      <c r="EX37" s="23"/>
      <c r="EY37" s="23"/>
      <c r="EZ37" s="23"/>
      <c r="FA37" s="23"/>
      <c r="FB37" s="23"/>
      <c r="FC37" s="23"/>
      <c r="FD37" s="23"/>
      <c r="FE37" s="23"/>
      <c r="FF37" s="23"/>
      <c r="FG37" s="23"/>
      <c r="FH37" s="23"/>
      <c r="FI37" s="23"/>
      <c r="FJ37" s="23"/>
      <c r="FK37" s="23"/>
      <c r="FL37" s="23"/>
      <c r="FM37" s="23"/>
      <c r="FN37" s="23"/>
      <c r="FO37" s="23"/>
      <c r="FP37" s="23"/>
      <c r="FQ37" s="23"/>
      <c r="FR37" s="23"/>
      <c r="FS37" s="23"/>
      <c r="FT37" s="23"/>
      <c r="FU37" s="23"/>
      <c r="FV37" s="23"/>
      <c r="FW37" s="23"/>
      <c r="FX37" s="23"/>
      <c r="FY37" s="23"/>
      <c r="FZ37" s="23"/>
      <c r="GA37" s="23"/>
      <c r="GB37" s="23"/>
      <c r="GC37" s="23"/>
      <c r="GD37" s="23"/>
      <c r="GE37" s="23"/>
      <c r="GF37" s="23"/>
      <c r="GG37" s="23"/>
      <c r="GH37" s="23"/>
      <c r="GI37" s="23"/>
      <c r="GJ37" s="23"/>
      <c r="GK37" s="23"/>
      <c r="GL37" s="23"/>
      <c r="GM37" s="23"/>
      <c r="GN37" s="23"/>
      <c r="GO37" s="23"/>
      <c r="GP37" s="23"/>
      <c r="GQ37" s="23"/>
      <c r="GR37" s="23"/>
      <c r="GS37" s="23"/>
      <c r="GT37" s="23"/>
      <c r="GU37" s="23"/>
      <c r="GV37" s="23"/>
      <c r="GW37" s="23"/>
      <c r="GX37" s="23"/>
      <c r="GY37" s="23"/>
      <c r="GZ37" s="23"/>
      <c r="HA37" s="23"/>
      <c r="HB37" s="23"/>
      <c r="HC37" s="23"/>
      <c r="HD37" s="23"/>
      <c r="HE37" s="23"/>
      <c r="HF37" s="23"/>
      <c r="HG37" s="23"/>
      <c r="HH37" s="23"/>
      <c r="HI37" s="23"/>
      <c r="HJ37" s="23"/>
      <c r="HK37" s="23"/>
      <c r="HL37" s="23"/>
      <c r="HM37" s="23"/>
      <c r="HN37" s="23"/>
      <c r="HO37" s="23"/>
      <c r="HP37" s="23"/>
      <c r="HQ37" s="23"/>
      <c r="HR37" s="23"/>
      <c r="HS37" s="23"/>
      <c r="HT37" s="23"/>
      <c r="HU37" s="23"/>
      <c r="HV37" s="23"/>
      <c r="HW37" s="23"/>
      <c r="HX37" s="23"/>
      <c r="HY37" s="23"/>
      <c r="HZ37" s="23"/>
      <c r="IA37" s="23"/>
      <c r="IB37" s="23"/>
      <c r="IC37" s="23"/>
      <c r="ID37" s="23"/>
      <c r="IE37" s="23"/>
      <c r="IF37" s="23"/>
      <c r="IG37" s="23"/>
      <c r="IH37" s="23"/>
      <c r="II37" s="23"/>
      <c r="IJ37" s="23"/>
      <c r="IK37" s="23"/>
      <c r="IL37" s="23"/>
      <c r="IM37" s="23"/>
      <c r="IN37" s="23"/>
      <c r="IO37" s="23"/>
    </row>
    <row r="38" spans="1:249" ht="18.95" customHeight="1" x14ac:dyDescent="0.15">
      <c r="A38" s="29" t="s">
        <v>4</v>
      </c>
      <c r="B38" s="31">
        <f>9485975.55*0.0001</f>
        <v>948.59755500000017</v>
      </c>
      <c r="C38" s="23"/>
      <c r="D38" s="4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23"/>
      <c r="EO38" s="23"/>
      <c r="EP38" s="23"/>
      <c r="EQ38" s="23"/>
      <c r="ER38" s="23"/>
      <c r="ES38" s="23"/>
      <c r="ET38" s="23"/>
      <c r="EU38" s="23"/>
      <c r="EV38" s="23"/>
      <c r="EW38" s="23"/>
      <c r="EX38" s="23"/>
      <c r="EY38" s="23"/>
      <c r="EZ38" s="23"/>
      <c r="FA38" s="23"/>
      <c r="FB38" s="23"/>
      <c r="FC38" s="23"/>
      <c r="FD38" s="23"/>
      <c r="FE38" s="23"/>
      <c r="FF38" s="23"/>
      <c r="FG38" s="23"/>
      <c r="FH38" s="23"/>
      <c r="FI38" s="23"/>
      <c r="FJ38" s="23"/>
      <c r="FK38" s="23"/>
      <c r="FL38" s="23"/>
      <c r="FM38" s="23"/>
      <c r="FN38" s="23"/>
      <c r="FO38" s="23"/>
      <c r="FP38" s="23"/>
      <c r="FQ38" s="23"/>
      <c r="FR38" s="23"/>
      <c r="FS38" s="23"/>
      <c r="FT38" s="23"/>
      <c r="FU38" s="23"/>
      <c r="FV38" s="23"/>
      <c r="FW38" s="23"/>
      <c r="FX38" s="23"/>
      <c r="FY38" s="23"/>
      <c r="FZ38" s="23"/>
      <c r="GA38" s="23"/>
      <c r="GB38" s="23"/>
      <c r="GC38" s="23"/>
      <c r="GD38" s="23"/>
      <c r="GE38" s="23"/>
      <c r="GF38" s="23"/>
      <c r="GG38" s="23"/>
      <c r="GH38" s="23"/>
      <c r="GI38" s="23"/>
      <c r="GJ38" s="23"/>
      <c r="GK38" s="23"/>
      <c r="GL38" s="23"/>
      <c r="GM38" s="23"/>
      <c r="GN38" s="23"/>
      <c r="GO38" s="23"/>
      <c r="GP38" s="23"/>
      <c r="GQ38" s="23"/>
      <c r="GR38" s="23"/>
      <c r="GS38" s="23"/>
      <c r="GT38" s="23"/>
      <c r="GU38" s="23"/>
      <c r="GV38" s="23"/>
      <c r="GW38" s="23"/>
      <c r="GX38" s="23"/>
      <c r="GY38" s="23"/>
      <c r="GZ38" s="23"/>
      <c r="HA38" s="23"/>
      <c r="HB38" s="23"/>
      <c r="HC38" s="23"/>
      <c r="HD38" s="23"/>
      <c r="HE38" s="23"/>
      <c r="HF38" s="23"/>
      <c r="HG38" s="23"/>
      <c r="HH38" s="23"/>
      <c r="HI38" s="23"/>
      <c r="HJ38" s="23"/>
      <c r="HK38" s="23"/>
      <c r="HL38" s="23"/>
      <c r="HM38" s="23"/>
      <c r="HN38" s="23"/>
      <c r="HO38" s="23"/>
      <c r="HP38" s="23"/>
      <c r="HQ38" s="23"/>
      <c r="HR38" s="23"/>
      <c r="HS38" s="23"/>
      <c r="HT38" s="23"/>
      <c r="HU38" s="23"/>
      <c r="HV38" s="23"/>
      <c r="HW38" s="23"/>
      <c r="HX38" s="23"/>
      <c r="HY38" s="23"/>
      <c r="HZ38" s="23"/>
      <c r="IA38" s="23"/>
      <c r="IB38" s="23"/>
      <c r="IC38" s="23"/>
      <c r="ID38" s="23"/>
      <c r="IE38" s="23"/>
      <c r="IF38" s="23"/>
      <c r="IG38" s="23"/>
      <c r="IH38" s="23"/>
      <c r="II38" s="23"/>
      <c r="IJ38" s="23"/>
      <c r="IK38" s="23"/>
      <c r="IL38" s="23"/>
      <c r="IM38" s="23"/>
      <c r="IN38" s="23"/>
      <c r="IO38" s="23"/>
    </row>
    <row r="39" spans="1:249" ht="18.95" customHeight="1" x14ac:dyDescent="0.15">
      <c r="A39" s="29" t="s">
        <v>5</v>
      </c>
      <c r="B39" s="31">
        <f>382233.72*0.0001</f>
        <v>38.223371999999998</v>
      </c>
      <c r="C39" s="23"/>
      <c r="D39" s="4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3"/>
      <c r="FS39" s="23"/>
      <c r="FT39" s="23"/>
      <c r="FU39" s="23"/>
      <c r="FV39" s="23"/>
      <c r="FW39" s="23"/>
      <c r="FX39" s="23"/>
      <c r="FY39" s="23"/>
      <c r="FZ39" s="23"/>
      <c r="GA39" s="23"/>
      <c r="GB39" s="23"/>
      <c r="GC39" s="23"/>
      <c r="GD39" s="23"/>
      <c r="GE39" s="23"/>
      <c r="GF39" s="23"/>
      <c r="GG39" s="23"/>
      <c r="GH39" s="23"/>
      <c r="GI39" s="23"/>
      <c r="GJ39" s="23"/>
      <c r="GK39" s="23"/>
      <c r="GL39" s="23"/>
      <c r="GM39" s="23"/>
      <c r="GN39" s="23"/>
      <c r="GO39" s="23"/>
      <c r="GP39" s="23"/>
      <c r="GQ39" s="23"/>
      <c r="GR39" s="23"/>
      <c r="GS39" s="23"/>
      <c r="GT39" s="23"/>
      <c r="GU39" s="23"/>
      <c r="GV39" s="23"/>
      <c r="GW39" s="23"/>
      <c r="GX39" s="23"/>
      <c r="GY39" s="23"/>
      <c r="GZ39" s="23"/>
      <c r="HA39" s="23"/>
      <c r="HB39" s="23"/>
      <c r="HC39" s="23"/>
      <c r="HD39" s="23"/>
      <c r="HE39" s="23"/>
      <c r="HF39" s="23"/>
      <c r="HG39" s="23"/>
      <c r="HH39" s="23"/>
      <c r="HI39" s="23"/>
      <c r="HJ39" s="23"/>
      <c r="HK39" s="23"/>
      <c r="HL39" s="23"/>
      <c r="HM39" s="23"/>
      <c r="HN39" s="23"/>
      <c r="HO39" s="23"/>
      <c r="HP39" s="23"/>
      <c r="HQ39" s="23"/>
      <c r="HR39" s="23"/>
      <c r="HS39" s="23"/>
      <c r="HT39" s="23"/>
      <c r="HU39" s="23"/>
      <c r="HV39" s="23"/>
      <c r="HW39" s="23"/>
      <c r="HX39" s="23"/>
      <c r="HY39" s="23"/>
      <c r="HZ39" s="23"/>
      <c r="IA39" s="23"/>
      <c r="IB39" s="23"/>
      <c r="IC39" s="23"/>
      <c r="ID39" s="23"/>
      <c r="IE39" s="23"/>
      <c r="IF39" s="23"/>
      <c r="IG39" s="23"/>
      <c r="IH39" s="23"/>
      <c r="II39" s="23"/>
      <c r="IJ39" s="23"/>
      <c r="IK39" s="23"/>
      <c r="IL39" s="23"/>
      <c r="IM39" s="23"/>
      <c r="IN39" s="23"/>
      <c r="IO39" s="23"/>
    </row>
    <row r="40" spans="1:249" ht="18.95" customHeight="1" x14ac:dyDescent="0.15">
      <c r="A40" s="29" t="s">
        <v>6</v>
      </c>
      <c r="B40" s="33">
        <v>0</v>
      </c>
      <c r="C40" s="23"/>
      <c r="D40" s="4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O40" s="23"/>
      <c r="EP40" s="23"/>
      <c r="EQ40" s="23"/>
      <c r="ER40" s="23"/>
      <c r="ES40" s="23"/>
      <c r="ET40" s="23"/>
      <c r="EU40" s="23"/>
      <c r="EV40" s="23"/>
      <c r="EW40" s="23"/>
      <c r="EX40" s="23"/>
      <c r="EY40" s="23"/>
      <c r="EZ40" s="23"/>
      <c r="FA40" s="23"/>
      <c r="FB40" s="23"/>
      <c r="FC40" s="23"/>
      <c r="FD40" s="23"/>
      <c r="FE40" s="23"/>
      <c r="FF40" s="23"/>
      <c r="FG40" s="23"/>
      <c r="FH40" s="23"/>
      <c r="FI40" s="23"/>
      <c r="FJ40" s="23"/>
      <c r="FK40" s="23"/>
      <c r="FL40" s="23"/>
      <c r="FM40" s="23"/>
      <c r="FN40" s="23"/>
      <c r="FO40" s="23"/>
      <c r="FP40" s="23"/>
      <c r="FQ40" s="23"/>
      <c r="FR40" s="23"/>
      <c r="FS40" s="23"/>
      <c r="FT40" s="23"/>
      <c r="FU40" s="23"/>
      <c r="FV40" s="23"/>
      <c r="FW40" s="23"/>
      <c r="FX40" s="23"/>
      <c r="FY40" s="23"/>
      <c r="FZ40" s="23"/>
      <c r="GA40" s="23"/>
      <c r="GB40" s="23"/>
      <c r="GC40" s="23"/>
      <c r="GD40" s="23"/>
      <c r="GE40" s="23"/>
      <c r="GF40" s="23"/>
      <c r="GG40" s="23"/>
      <c r="GH40" s="23"/>
      <c r="GI40" s="23"/>
      <c r="GJ40" s="23"/>
      <c r="GK40" s="23"/>
      <c r="GL40" s="23"/>
      <c r="GM40" s="23"/>
      <c r="GN40" s="23"/>
      <c r="GO40" s="23"/>
      <c r="GP40" s="23"/>
      <c r="GQ40" s="23"/>
      <c r="GR40" s="23"/>
      <c r="GS40" s="23"/>
      <c r="GT40" s="23"/>
      <c r="GU40" s="23"/>
      <c r="GV40" s="23"/>
      <c r="GW40" s="23"/>
      <c r="GX40" s="23"/>
      <c r="GY40" s="23"/>
      <c r="GZ40" s="23"/>
      <c r="HA40" s="23"/>
      <c r="HB40" s="23"/>
      <c r="HC40" s="23"/>
      <c r="HD40" s="23"/>
      <c r="HE40" s="23"/>
      <c r="HF40" s="23"/>
      <c r="HG40" s="23"/>
      <c r="HH40" s="23"/>
      <c r="HI40" s="23"/>
      <c r="HJ40" s="23"/>
      <c r="HK40" s="23"/>
      <c r="HL40" s="23"/>
      <c r="HM40" s="23"/>
      <c r="HN40" s="23"/>
      <c r="HO40" s="23"/>
      <c r="HP40" s="23"/>
      <c r="HQ40" s="23"/>
      <c r="HR40" s="23"/>
      <c r="HS40" s="23"/>
      <c r="HT40" s="23"/>
      <c r="HU40" s="23"/>
      <c r="HV40" s="23"/>
      <c r="HW40" s="23"/>
      <c r="HX40" s="23"/>
      <c r="HY40" s="23"/>
      <c r="HZ40" s="23"/>
      <c r="IA40" s="23"/>
      <c r="IB40" s="23"/>
      <c r="IC40" s="23"/>
      <c r="ID40" s="23"/>
      <c r="IE40" s="23"/>
      <c r="IF40" s="23"/>
      <c r="IG40" s="23"/>
      <c r="IH40" s="23"/>
      <c r="II40" s="23"/>
      <c r="IJ40" s="23"/>
      <c r="IK40" s="23"/>
      <c r="IL40" s="23"/>
      <c r="IM40" s="23"/>
      <c r="IN40" s="23"/>
      <c r="IO40" s="23"/>
    </row>
    <row r="41" spans="1:249" ht="16.5" customHeight="1" x14ac:dyDescent="0.15">
      <c r="A41" s="23"/>
      <c r="B41" s="37"/>
      <c r="C41" s="23"/>
      <c r="D41" s="39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23"/>
      <c r="DQ41" s="23"/>
      <c r="DR41" s="23"/>
      <c r="DS41" s="23"/>
      <c r="DT41" s="23"/>
      <c r="DU41" s="23"/>
      <c r="DV41" s="23"/>
      <c r="DW41" s="23"/>
      <c r="DX41" s="23"/>
      <c r="DY41" s="23"/>
      <c r="DZ41" s="23"/>
      <c r="EA41" s="23"/>
      <c r="EB41" s="23"/>
      <c r="EC41" s="23"/>
      <c r="ED41" s="23"/>
      <c r="EE41" s="23"/>
      <c r="EF41" s="23"/>
      <c r="EG41" s="23"/>
      <c r="EH41" s="23"/>
      <c r="EI41" s="23"/>
      <c r="EJ41" s="23"/>
      <c r="EK41" s="23"/>
      <c r="EL41" s="23"/>
      <c r="EM41" s="23"/>
      <c r="EN41" s="23"/>
      <c r="EO41" s="23"/>
      <c r="EP41" s="23"/>
      <c r="EQ41" s="23"/>
      <c r="ER41" s="23"/>
      <c r="ES41" s="23"/>
      <c r="ET41" s="23"/>
      <c r="EU41" s="23"/>
      <c r="EV41" s="23"/>
      <c r="EW41" s="23"/>
      <c r="EX41" s="23"/>
      <c r="EY41" s="23"/>
      <c r="EZ41" s="23"/>
      <c r="FA41" s="23"/>
      <c r="FB41" s="23"/>
      <c r="FC41" s="23"/>
      <c r="FD41" s="23"/>
      <c r="FE41" s="23"/>
      <c r="FF41" s="23"/>
      <c r="FG41" s="23"/>
      <c r="FH41" s="23"/>
      <c r="FI41" s="23"/>
      <c r="FJ41" s="23"/>
      <c r="FK41" s="23"/>
      <c r="FL41" s="23"/>
      <c r="FM41" s="23"/>
      <c r="FN41" s="23"/>
      <c r="FO41" s="23"/>
      <c r="FP41" s="23"/>
      <c r="FQ41" s="23"/>
      <c r="FR41" s="23"/>
      <c r="FS41" s="23"/>
      <c r="FT41" s="23"/>
      <c r="FU41" s="23"/>
      <c r="FV41" s="23"/>
      <c r="FW41" s="23"/>
      <c r="FX41" s="23"/>
      <c r="FY41" s="23"/>
      <c r="FZ41" s="23"/>
      <c r="GA41" s="23"/>
      <c r="GB41" s="23"/>
      <c r="GC41" s="23"/>
      <c r="GD41" s="23"/>
      <c r="GE41" s="23"/>
      <c r="GF41" s="23"/>
      <c r="GG41" s="23"/>
      <c r="GH41" s="23"/>
      <c r="GI41" s="23"/>
      <c r="GJ41" s="23"/>
      <c r="GK41" s="23"/>
      <c r="GL41" s="23"/>
      <c r="GM41" s="23"/>
      <c r="GN41" s="23"/>
      <c r="GO41" s="23"/>
      <c r="GP41" s="23"/>
      <c r="GQ41" s="23"/>
      <c r="GR41" s="23"/>
      <c r="GS41" s="23"/>
      <c r="GT41" s="23"/>
      <c r="GU41" s="23"/>
      <c r="GV41" s="23"/>
      <c r="GW41" s="23"/>
      <c r="GX41" s="23"/>
      <c r="GY41" s="23"/>
      <c r="GZ41" s="23"/>
      <c r="HA41" s="23"/>
      <c r="HB41" s="23"/>
      <c r="HC41" s="23"/>
      <c r="HD41" s="23"/>
      <c r="HE41" s="23"/>
      <c r="HF41" s="23"/>
      <c r="HG41" s="23"/>
      <c r="HH41" s="23"/>
      <c r="HI41" s="23"/>
      <c r="HJ41" s="23"/>
      <c r="HK41" s="23"/>
      <c r="HL41" s="23"/>
      <c r="HM41" s="23"/>
      <c r="HN41" s="23"/>
      <c r="HO41" s="23"/>
      <c r="HP41" s="23"/>
      <c r="HQ41" s="23"/>
      <c r="HR41" s="23"/>
      <c r="HS41" s="23"/>
      <c r="HT41" s="23"/>
      <c r="HU41" s="23"/>
      <c r="HV41" s="23"/>
      <c r="HW41" s="23"/>
      <c r="HX41" s="23"/>
      <c r="HY41" s="23"/>
      <c r="HZ41" s="23"/>
      <c r="IA41" s="23"/>
      <c r="IB41" s="23"/>
      <c r="IC41" s="23"/>
      <c r="ID41" s="23"/>
      <c r="IE41" s="23"/>
      <c r="IF41" s="23"/>
      <c r="IG41" s="23"/>
      <c r="IH41" s="23"/>
      <c r="II41" s="23"/>
      <c r="IJ41" s="23"/>
      <c r="IK41" s="23"/>
      <c r="IL41" s="23"/>
      <c r="IM41" s="23"/>
      <c r="IN41" s="23"/>
      <c r="IO41" s="23"/>
    </row>
    <row r="42" spans="1:249" ht="16.5" customHeight="1" x14ac:dyDescent="0.15">
      <c r="A42" s="23"/>
      <c r="B42" s="37"/>
      <c r="C42" s="23"/>
      <c r="D42" s="39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3"/>
      <c r="EG42" s="23"/>
      <c r="EH42" s="23"/>
      <c r="EI42" s="23"/>
      <c r="EJ42" s="23"/>
      <c r="EK42" s="23"/>
      <c r="EL42" s="23"/>
      <c r="EM42" s="23"/>
      <c r="EN42" s="23"/>
      <c r="EO42" s="23"/>
      <c r="EP42" s="23"/>
      <c r="EQ42" s="23"/>
      <c r="ER42" s="23"/>
      <c r="ES42" s="23"/>
      <c r="ET42" s="23"/>
      <c r="EU42" s="23"/>
      <c r="EV42" s="23"/>
      <c r="EW42" s="23"/>
      <c r="EX42" s="23"/>
      <c r="EY42" s="23"/>
      <c r="EZ42" s="23"/>
      <c r="FA42" s="23"/>
      <c r="FB42" s="23"/>
      <c r="FC42" s="23"/>
      <c r="FD42" s="23"/>
      <c r="FE42" s="23"/>
      <c r="FF42" s="23"/>
      <c r="FG42" s="23"/>
      <c r="FH42" s="23"/>
      <c r="FI42" s="23"/>
      <c r="FJ42" s="23"/>
      <c r="FK42" s="23"/>
      <c r="FL42" s="23"/>
      <c r="FM42" s="23"/>
      <c r="FN42" s="23"/>
      <c r="FO42" s="23"/>
      <c r="FP42" s="23"/>
      <c r="FQ42" s="23"/>
      <c r="FR42" s="23"/>
      <c r="FS42" s="23"/>
      <c r="FT42" s="23"/>
      <c r="FU42" s="23"/>
      <c r="FV42" s="23"/>
      <c r="FW42" s="23"/>
      <c r="FX42" s="23"/>
      <c r="FY42" s="23"/>
      <c r="FZ42" s="23"/>
      <c r="GA42" s="23"/>
      <c r="GB42" s="23"/>
      <c r="GC42" s="23"/>
      <c r="GD42" s="23"/>
      <c r="GE42" s="23"/>
      <c r="GF42" s="23"/>
      <c r="GG42" s="23"/>
      <c r="GH42" s="23"/>
      <c r="GI42" s="23"/>
      <c r="GJ42" s="23"/>
      <c r="GK42" s="23"/>
      <c r="GL42" s="23"/>
      <c r="GM42" s="23"/>
      <c r="GN42" s="23"/>
      <c r="GO42" s="23"/>
      <c r="GP42" s="23"/>
      <c r="GQ42" s="23"/>
      <c r="GR42" s="23"/>
      <c r="GS42" s="23"/>
      <c r="GT42" s="23"/>
      <c r="GU42" s="23"/>
      <c r="GV42" s="23"/>
      <c r="GW42" s="23"/>
      <c r="GX42" s="23"/>
      <c r="GY42" s="23"/>
      <c r="GZ42" s="23"/>
      <c r="HA42" s="23"/>
      <c r="HB42" s="23"/>
      <c r="HC42" s="23"/>
      <c r="HD42" s="23"/>
      <c r="HE42" s="23"/>
      <c r="HF42" s="23"/>
      <c r="HG42" s="23"/>
      <c r="HH42" s="23"/>
      <c r="HI42" s="23"/>
      <c r="HJ42" s="23"/>
      <c r="HK42" s="23"/>
      <c r="HL42" s="23"/>
      <c r="HM42" s="23"/>
      <c r="HN42" s="23"/>
      <c r="HO42" s="23"/>
      <c r="HP42" s="23"/>
      <c r="HQ42" s="23"/>
      <c r="HR42" s="23"/>
      <c r="HS42" s="23"/>
      <c r="HT42" s="23"/>
      <c r="HU42" s="23"/>
      <c r="HV42" s="23"/>
      <c r="HW42" s="23"/>
      <c r="HX42" s="23"/>
      <c r="HY42" s="23"/>
      <c r="HZ42" s="23"/>
      <c r="IA42" s="23"/>
      <c r="IB42" s="23"/>
      <c r="IC42" s="23"/>
      <c r="ID42" s="23"/>
      <c r="IE42" s="23"/>
      <c r="IF42" s="23"/>
      <c r="IG42" s="23"/>
      <c r="IH42" s="23"/>
      <c r="II42" s="23"/>
      <c r="IJ42" s="23"/>
      <c r="IK42" s="23"/>
      <c r="IL42" s="23"/>
      <c r="IM42" s="23"/>
      <c r="IN42" s="23"/>
      <c r="IO42" s="23"/>
    </row>
    <row r="43" spans="1:249" ht="16.5" customHeight="1" x14ac:dyDescent="0.15">
      <c r="A43" s="23"/>
      <c r="B43" s="37"/>
      <c r="C43" s="23"/>
      <c r="D43" s="39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  <c r="EC43" s="23"/>
      <c r="ED43" s="23"/>
      <c r="EE43" s="23"/>
      <c r="EF43" s="23"/>
      <c r="EG43" s="23"/>
      <c r="EH43" s="23"/>
      <c r="EI43" s="23"/>
      <c r="EJ43" s="23"/>
      <c r="EK43" s="23"/>
      <c r="EL43" s="23"/>
      <c r="EM43" s="23"/>
      <c r="EN43" s="23"/>
      <c r="EO43" s="23"/>
      <c r="EP43" s="23"/>
      <c r="EQ43" s="23"/>
      <c r="ER43" s="23"/>
      <c r="ES43" s="23"/>
      <c r="ET43" s="23"/>
      <c r="EU43" s="23"/>
      <c r="EV43" s="23"/>
      <c r="EW43" s="23"/>
      <c r="EX43" s="23"/>
      <c r="EY43" s="23"/>
      <c r="EZ43" s="23"/>
      <c r="FA43" s="23"/>
      <c r="FB43" s="23"/>
      <c r="FC43" s="23"/>
      <c r="FD43" s="23"/>
      <c r="FE43" s="23"/>
      <c r="FF43" s="23"/>
      <c r="FG43" s="23"/>
      <c r="FH43" s="23"/>
      <c r="FI43" s="23"/>
      <c r="FJ43" s="23"/>
      <c r="FK43" s="23"/>
      <c r="FL43" s="23"/>
      <c r="FM43" s="23"/>
      <c r="FN43" s="23"/>
      <c r="FO43" s="23"/>
      <c r="FP43" s="23"/>
      <c r="FQ43" s="23"/>
      <c r="FR43" s="23"/>
      <c r="FS43" s="23"/>
      <c r="FT43" s="23"/>
      <c r="FU43" s="23"/>
      <c r="FV43" s="23"/>
      <c r="FW43" s="23"/>
      <c r="FX43" s="23"/>
      <c r="FY43" s="23"/>
      <c r="FZ43" s="23"/>
      <c r="GA43" s="23"/>
      <c r="GB43" s="23"/>
      <c r="GC43" s="23"/>
      <c r="GD43" s="23"/>
      <c r="GE43" s="23"/>
      <c r="GF43" s="23"/>
      <c r="GG43" s="23"/>
      <c r="GH43" s="23"/>
      <c r="GI43" s="23"/>
      <c r="GJ43" s="23"/>
      <c r="GK43" s="23"/>
      <c r="GL43" s="23"/>
      <c r="GM43" s="23"/>
      <c r="GN43" s="23"/>
      <c r="GO43" s="23"/>
      <c r="GP43" s="23"/>
      <c r="GQ43" s="23"/>
      <c r="GR43" s="23"/>
      <c r="GS43" s="23"/>
      <c r="GT43" s="23"/>
      <c r="GU43" s="23"/>
      <c r="GV43" s="23"/>
      <c r="GW43" s="23"/>
      <c r="GX43" s="23"/>
      <c r="GY43" s="23"/>
      <c r="GZ43" s="23"/>
      <c r="HA43" s="23"/>
      <c r="HB43" s="23"/>
      <c r="HC43" s="23"/>
      <c r="HD43" s="23"/>
      <c r="HE43" s="23"/>
      <c r="HF43" s="23"/>
      <c r="HG43" s="23"/>
      <c r="HH43" s="23"/>
      <c r="HI43" s="23"/>
      <c r="HJ43" s="23"/>
      <c r="HK43" s="23"/>
      <c r="HL43" s="23"/>
      <c r="HM43" s="23"/>
      <c r="HN43" s="23"/>
      <c r="HO43" s="23"/>
      <c r="HP43" s="23"/>
      <c r="HQ43" s="23"/>
      <c r="HR43" s="23"/>
      <c r="HS43" s="23"/>
      <c r="HT43" s="23"/>
      <c r="HU43" s="23"/>
      <c r="HV43" s="23"/>
      <c r="HW43" s="23"/>
      <c r="HX43" s="23"/>
      <c r="HY43" s="23"/>
      <c r="HZ43" s="23"/>
      <c r="IA43" s="23"/>
      <c r="IB43" s="23"/>
      <c r="IC43" s="23"/>
      <c r="ID43" s="23"/>
      <c r="IE43" s="23"/>
      <c r="IF43" s="23"/>
      <c r="IG43" s="23"/>
      <c r="IH43" s="23"/>
      <c r="II43" s="23"/>
      <c r="IJ43" s="23"/>
      <c r="IK43" s="23"/>
      <c r="IL43" s="23"/>
      <c r="IM43" s="23"/>
      <c r="IN43" s="23"/>
      <c r="IO43" s="23"/>
    </row>
    <row r="44" spans="1:249" ht="16.5" customHeight="1" x14ac:dyDescent="0.15">
      <c r="A44" s="23"/>
      <c r="B44" s="37"/>
      <c r="C44" s="23"/>
      <c r="D44" s="39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3"/>
      <c r="EG44" s="23"/>
      <c r="EH44" s="23"/>
      <c r="EI44" s="23"/>
      <c r="EJ44" s="23"/>
      <c r="EK44" s="23"/>
      <c r="EL44" s="23"/>
      <c r="EM44" s="23"/>
      <c r="EN44" s="23"/>
      <c r="EO44" s="23"/>
      <c r="EP44" s="23"/>
      <c r="EQ44" s="23"/>
      <c r="ER44" s="23"/>
      <c r="ES44" s="23"/>
      <c r="ET44" s="23"/>
      <c r="EU44" s="23"/>
      <c r="EV44" s="23"/>
      <c r="EW44" s="23"/>
      <c r="EX44" s="23"/>
      <c r="EY44" s="23"/>
      <c r="EZ44" s="23"/>
      <c r="FA44" s="23"/>
      <c r="FB44" s="23"/>
      <c r="FC44" s="23"/>
      <c r="FD44" s="23"/>
      <c r="FE44" s="23"/>
      <c r="FF44" s="23"/>
      <c r="FG44" s="23"/>
      <c r="FH44" s="23"/>
      <c r="FI44" s="23"/>
      <c r="FJ44" s="23"/>
      <c r="FK44" s="23"/>
      <c r="FL44" s="23"/>
      <c r="FM44" s="23"/>
      <c r="FN44" s="23"/>
      <c r="FO44" s="23"/>
      <c r="FP44" s="23"/>
      <c r="FQ44" s="23"/>
      <c r="FR44" s="23"/>
      <c r="FS44" s="23"/>
      <c r="FT44" s="23"/>
      <c r="FU44" s="23"/>
      <c r="FV44" s="23"/>
      <c r="FW44" s="23"/>
      <c r="FX44" s="23"/>
      <c r="FY44" s="23"/>
      <c r="FZ44" s="23"/>
      <c r="GA44" s="23"/>
      <c r="GB44" s="23"/>
      <c r="GC44" s="23"/>
      <c r="GD44" s="23"/>
      <c r="GE44" s="23"/>
      <c r="GF44" s="23"/>
      <c r="GG44" s="23"/>
      <c r="GH44" s="23"/>
      <c r="GI44" s="23"/>
      <c r="GJ44" s="23"/>
      <c r="GK44" s="23"/>
      <c r="GL44" s="23"/>
      <c r="GM44" s="23"/>
      <c r="GN44" s="23"/>
      <c r="GO44" s="23"/>
      <c r="GP44" s="23"/>
      <c r="GQ44" s="23"/>
      <c r="GR44" s="23"/>
      <c r="GS44" s="23"/>
      <c r="GT44" s="23"/>
      <c r="GU44" s="23"/>
      <c r="GV44" s="23"/>
      <c r="GW44" s="23"/>
      <c r="GX44" s="23"/>
      <c r="GY44" s="23"/>
      <c r="GZ44" s="23"/>
      <c r="HA44" s="23"/>
      <c r="HB44" s="23"/>
      <c r="HC44" s="23"/>
      <c r="HD44" s="23"/>
      <c r="HE44" s="23"/>
      <c r="HF44" s="23"/>
      <c r="HG44" s="23"/>
      <c r="HH44" s="23"/>
      <c r="HI44" s="23"/>
      <c r="HJ44" s="23"/>
      <c r="HK44" s="23"/>
      <c r="HL44" s="23"/>
      <c r="HM44" s="23"/>
      <c r="HN44" s="23"/>
      <c r="HO44" s="23"/>
      <c r="HP44" s="23"/>
      <c r="HQ44" s="23"/>
      <c r="HR44" s="23"/>
      <c r="HS44" s="23"/>
      <c r="HT44" s="23"/>
      <c r="HU44" s="23"/>
      <c r="HV44" s="23"/>
      <c r="HW44" s="23"/>
      <c r="HX44" s="23"/>
      <c r="HY44" s="23"/>
      <c r="HZ44" s="23"/>
      <c r="IA44" s="23"/>
      <c r="IB44" s="23"/>
      <c r="IC44" s="23"/>
      <c r="ID44" s="23"/>
      <c r="IE44" s="23"/>
      <c r="IF44" s="23"/>
      <c r="IG44" s="23"/>
      <c r="IH44" s="23"/>
      <c r="II44" s="23"/>
      <c r="IJ44" s="23"/>
      <c r="IK44" s="23"/>
      <c r="IL44" s="23"/>
      <c r="IM44" s="23"/>
      <c r="IN44" s="23"/>
      <c r="IO44" s="23"/>
    </row>
    <row r="45" spans="1:249" ht="16.5" customHeight="1" x14ac:dyDescent="0.15">
      <c r="A45" s="23"/>
      <c r="B45" s="37"/>
      <c r="C45" s="23"/>
      <c r="D45" s="39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3"/>
      <c r="DV45" s="23"/>
      <c r="DW45" s="23"/>
      <c r="DX45" s="23"/>
      <c r="DY45" s="23"/>
      <c r="DZ45" s="23"/>
      <c r="EA45" s="23"/>
      <c r="EB45" s="23"/>
      <c r="EC45" s="23"/>
      <c r="ED45" s="23"/>
      <c r="EE45" s="23"/>
      <c r="EF45" s="23"/>
      <c r="EG45" s="23"/>
      <c r="EH45" s="23"/>
      <c r="EI45" s="23"/>
      <c r="EJ45" s="23"/>
      <c r="EK45" s="23"/>
      <c r="EL45" s="23"/>
      <c r="EM45" s="23"/>
      <c r="EN45" s="23"/>
      <c r="EO45" s="23"/>
      <c r="EP45" s="23"/>
      <c r="EQ45" s="23"/>
      <c r="ER45" s="23"/>
      <c r="ES45" s="23"/>
      <c r="ET45" s="23"/>
      <c r="EU45" s="23"/>
      <c r="EV45" s="23"/>
      <c r="EW45" s="23"/>
      <c r="EX45" s="23"/>
      <c r="EY45" s="23"/>
      <c r="EZ45" s="23"/>
      <c r="FA45" s="23"/>
      <c r="FB45" s="23"/>
      <c r="FC45" s="23"/>
      <c r="FD45" s="23"/>
      <c r="FE45" s="23"/>
      <c r="FF45" s="23"/>
      <c r="FG45" s="23"/>
      <c r="FH45" s="23"/>
      <c r="FI45" s="23"/>
      <c r="FJ45" s="23"/>
      <c r="FK45" s="23"/>
      <c r="FL45" s="23"/>
      <c r="FM45" s="23"/>
      <c r="FN45" s="23"/>
      <c r="FO45" s="23"/>
      <c r="FP45" s="23"/>
      <c r="FQ45" s="23"/>
      <c r="FR45" s="23"/>
      <c r="FS45" s="23"/>
      <c r="FT45" s="23"/>
      <c r="FU45" s="23"/>
      <c r="FV45" s="23"/>
      <c r="FW45" s="23"/>
      <c r="FX45" s="23"/>
      <c r="FY45" s="23"/>
      <c r="FZ45" s="23"/>
      <c r="GA45" s="23"/>
      <c r="GB45" s="23"/>
      <c r="GC45" s="23"/>
      <c r="GD45" s="23"/>
      <c r="GE45" s="23"/>
      <c r="GF45" s="23"/>
      <c r="GG45" s="23"/>
      <c r="GH45" s="23"/>
      <c r="GI45" s="23"/>
      <c r="GJ45" s="23"/>
      <c r="GK45" s="23"/>
      <c r="GL45" s="23"/>
      <c r="GM45" s="23"/>
      <c r="GN45" s="23"/>
      <c r="GO45" s="23"/>
      <c r="GP45" s="23"/>
      <c r="GQ45" s="23"/>
      <c r="GR45" s="23"/>
      <c r="GS45" s="23"/>
      <c r="GT45" s="23"/>
      <c r="GU45" s="23"/>
      <c r="GV45" s="23"/>
      <c r="GW45" s="23"/>
      <c r="GX45" s="23"/>
      <c r="GY45" s="23"/>
      <c r="GZ45" s="23"/>
      <c r="HA45" s="23"/>
      <c r="HB45" s="23"/>
      <c r="HC45" s="23"/>
      <c r="HD45" s="23"/>
      <c r="HE45" s="23"/>
      <c r="HF45" s="23"/>
      <c r="HG45" s="23"/>
      <c r="HH45" s="23"/>
      <c r="HI45" s="23"/>
      <c r="HJ45" s="23"/>
      <c r="HK45" s="23"/>
      <c r="HL45" s="23"/>
      <c r="HM45" s="23"/>
      <c r="HN45" s="23"/>
      <c r="HO45" s="23"/>
      <c r="HP45" s="23"/>
      <c r="HQ45" s="23"/>
      <c r="HR45" s="23"/>
      <c r="HS45" s="23"/>
      <c r="HT45" s="23"/>
      <c r="HU45" s="23"/>
      <c r="HV45" s="23"/>
      <c r="HW45" s="23"/>
      <c r="HX45" s="23"/>
      <c r="HY45" s="23"/>
      <c r="HZ45" s="23"/>
      <c r="IA45" s="23"/>
      <c r="IB45" s="23"/>
      <c r="IC45" s="23"/>
      <c r="ID45" s="23"/>
      <c r="IE45" s="23"/>
      <c r="IF45" s="23"/>
      <c r="IG45" s="23"/>
      <c r="IH45" s="23"/>
      <c r="II45" s="23"/>
      <c r="IJ45" s="23"/>
      <c r="IK45" s="23"/>
      <c r="IL45" s="23"/>
      <c r="IM45" s="23"/>
      <c r="IN45" s="23"/>
      <c r="IO45" s="23"/>
    </row>
    <row r="46" spans="1:249" ht="16.5" customHeight="1" x14ac:dyDescent="0.15">
      <c r="A46" s="23"/>
      <c r="B46" s="37"/>
      <c r="C46" s="23"/>
      <c r="D46" s="39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3"/>
      <c r="DT46" s="23"/>
      <c r="DU46" s="23"/>
      <c r="DV46" s="23"/>
      <c r="DW46" s="23"/>
      <c r="DX46" s="23"/>
      <c r="DY46" s="23"/>
      <c r="DZ46" s="23"/>
      <c r="EA46" s="23"/>
      <c r="EB46" s="23"/>
      <c r="EC46" s="23"/>
      <c r="ED46" s="23"/>
      <c r="EE46" s="23"/>
      <c r="EF46" s="23"/>
      <c r="EG46" s="23"/>
      <c r="EH46" s="23"/>
      <c r="EI46" s="23"/>
      <c r="EJ46" s="23"/>
      <c r="EK46" s="23"/>
      <c r="EL46" s="23"/>
      <c r="EM46" s="23"/>
      <c r="EN46" s="23"/>
      <c r="EO46" s="23"/>
      <c r="EP46" s="23"/>
      <c r="EQ46" s="23"/>
      <c r="ER46" s="23"/>
      <c r="ES46" s="23"/>
      <c r="ET46" s="23"/>
      <c r="EU46" s="23"/>
      <c r="EV46" s="23"/>
      <c r="EW46" s="23"/>
      <c r="EX46" s="23"/>
      <c r="EY46" s="23"/>
      <c r="EZ46" s="23"/>
      <c r="FA46" s="23"/>
      <c r="FB46" s="23"/>
      <c r="FC46" s="23"/>
      <c r="FD46" s="23"/>
      <c r="FE46" s="23"/>
      <c r="FF46" s="23"/>
      <c r="FG46" s="23"/>
      <c r="FH46" s="23"/>
      <c r="FI46" s="23"/>
      <c r="FJ46" s="23"/>
      <c r="FK46" s="23"/>
      <c r="FL46" s="23"/>
      <c r="FM46" s="23"/>
      <c r="FN46" s="23"/>
      <c r="FO46" s="23"/>
      <c r="FP46" s="23"/>
      <c r="FQ46" s="23"/>
      <c r="FR46" s="23"/>
      <c r="FS46" s="23"/>
      <c r="FT46" s="23"/>
      <c r="FU46" s="23"/>
      <c r="FV46" s="23"/>
      <c r="FW46" s="23"/>
      <c r="FX46" s="23"/>
      <c r="FY46" s="23"/>
      <c r="FZ46" s="23"/>
      <c r="GA46" s="23"/>
      <c r="GB46" s="23"/>
      <c r="GC46" s="23"/>
      <c r="GD46" s="23"/>
      <c r="GE46" s="23"/>
      <c r="GF46" s="23"/>
      <c r="GG46" s="23"/>
      <c r="GH46" s="23"/>
      <c r="GI46" s="23"/>
      <c r="GJ46" s="23"/>
      <c r="GK46" s="23"/>
      <c r="GL46" s="23"/>
      <c r="GM46" s="23"/>
      <c r="GN46" s="23"/>
      <c r="GO46" s="23"/>
      <c r="GP46" s="23"/>
      <c r="GQ46" s="23"/>
      <c r="GR46" s="23"/>
      <c r="GS46" s="23"/>
      <c r="GT46" s="23"/>
      <c r="GU46" s="23"/>
      <c r="GV46" s="23"/>
      <c r="GW46" s="23"/>
      <c r="GX46" s="23"/>
      <c r="GY46" s="23"/>
      <c r="GZ46" s="23"/>
      <c r="HA46" s="23"/>
      <c r="HB46" s="23"/>
      <c r="HC46" s="23"/>
      <c r="HD46" s="23"/>
      <c r="HE46" s="23"/>
      <c r="HF46" s="23"/>
      <c r="HG46" s="23"/>
      <c r="HH46" s="23"/>
      <c r="HI46" s="23"/>
      <c r="HJ46" s="23"/>
      <c r="HK46" s="23"/>
      <c r="HL46" s="23"/>
      <c r="HM46" s="23"/>
      <c r="HN46" s="23"/>
      <c r="HO46" s="23"/>
      <c r="HP46" s="23"/>
      <c r="HQ46" s="23"/>
      <c r="HR46" s="23"/>
      <c r="HS46" s="23"/>
      <c r="HT46" s="23"/>
      <c r="HU46" s="23"/>
      <c r="HV46" s="23"/>
      <c r="HW46" s="23"/>
      <c r="HX46" s="23"/>
      <c r="HY46" s="23"/>
      <c r="HZ46" s="23"/>
      <c r="IA46" s="23"/>
      <c r="IB46" s="23"/>
      <c r="IC46" s="23"/>
      <c r="ID46" s="23"/>
      <c r="IE46" s="23"/>
      <c r="IF46" s="23"/>
      <c r="IG46" s="23"/>
      <c r="IH46" s="23"/>
      <c r="II46" s="23"/>
      <c r="IJ46" s="23"/>
      <c r="IK46" s="23"/>
      <c r="IL46" s="23"/>
      <c r="IM46" s="23"/>
      <c r="IN46" s="23"/>
      <c r="IO46" s="23"/>
    </row>
    <row r="47" spans="1:249" ht="16.5" customHeight="1" x14ac:dyDescent="0.15">
      <c r="A47" s="23"/>
      <c r="B47" s="37"/>
      <c r="C47" s="23"/>
      <c r="D47" s="39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23"/>
      <c r="EA47" s="23"/>
      <c r="EB47" s="23"/>
      <c r="EC47" s="23"/>
      <c r="ED47" s="23"/>
      <c r="EE47" s="23"/>
      <c r="EF47" s="23"/>
      <c r="EG47" s="23"/>
      <c r="EH47" s="23"/>
      <c r="EI47" s="23"/>
      <c r="EJ47" s="23"/>
      <c r="EK47" s="23"/>
      <c r="EL47" s="23"/>
      <c r="EM47" s="23"/>
      <c r="EN47" s="23"/>
      <c r="EO47" s="23"/>
      <c r="EP47" s="23"/>
      <c r="EQ47" s="23"/>
      <c r="ER47" s="23"/>
      <c r="ES47" s="23"/>
      <c r="ET47" s="23"/>
      <c r="EU47" s="23"/>
      <c r="EV47" s="23"/>
      <c r="EW47" s="23"/>
      <c r="EX47" s="23"/>
      <c r="EY47" s="23"/>
      <c r="EZ47" s="23"/>
      <c r="FA47" s="23"/>
      <c r="FB47" s="23"/>
      <c r="FC47" s="23"/>
      <c r="FD47" s="23"/>
      <c r="FE47" s="23"/>
      <c r="FF47" s="23"/>
      <c r="FG47" s="23"/>
      <c r="FH47" s="23"/>
      <c r="FI47" s="23"/>
      <c r="FJ47" s="23"/>
      <c r="FK47" s="23"/>
      <c r="FL47" s="23"/>
      <c r="FM47" s="23"/>
      <c r="FN47" s="23"/>
      <c r="FO47" s="23"/>
      <c r="FP47" s="23"/>
      <c r="FQ47" s="23"/>
      <c r="FR47" s="23"/>
      <c r="FS47" s="23"/>
      <c r="FT47" s="23"/>
      <c r="FU47" s="23"/>
      <c r="FV47" s="23"/>
      <c r="FW47" s="23"/>
      <c r="FX47" s="23"/>
      <c r="FY47" s="23"/>
      <c r="FZ47" s="23"/>
      <c r="GA47" s="23"/>
      <c r="GB47" s="23"/>
      <c r="GC47" s="23"/>
      <c r="GD47" s="23"/>
      <c r="GE47" s="23"/>
      <c r="GF47" s="23"/>
      <c r="GG47" s="23"/>
      <c r="GH47" s="23"/>
      <c r="GI47" s="23"/>
      <c r="GJ47" s="23"/>
      <c r="GK47" s="23"/>
      <c r="GL47" s="23"/>
      <c r="GM47" s="23"/>
      <c r="GN47" s="23"/>
      <c r="GO47" s="23"/>
      <c r="GP47" s="23"/>
      <c r="GQ47" s="23"/>
      <c r="GR47" s="23"/>
      <c r="GS47" s="23"/>
      <c r="GT47" s="23"/>
      <c r="GU47" s="23"/>
      <c r="GV47" s="23"/>
      <c r="GW47" s="23"/>
      <c r="GX47" s="23"/>
      <c r="GY47" s="23"/>
      <c r="GZ47" s="23"/>
      <c r="HA47" s="23"/>
      <c r="HB47" s="23"/>
      <c r="HC47" s="23"/>
      <c r="HD47" s="23"/>
      <c r="HE47" s="23"/>
      <c r="HF47" s="23"/>
      <c r="HG47" s="23"/>
      <c r="HH47" s="23"/>
      <c r="HI47" s="23"/>
      <c r="HJ47" s="23"/>
      <c r="HK47" s="23"/>
      <c r="HL47" s="23"/>
      <c r="HM47" s="23"/>
      <c r="HN47" s="23"/>
      <c r="HO47" s="23"/>
      <c r="HP47" s="23"/>
      <c r="HQ47" s="23"/>
      <c r="HR47" s="23"/>
      <c r="HS47" s="23"/>
      <c r="HT47" s="23"/>
      <c r="HU47" s="23"/>
      <c r="HV47" s="23"/>
      <c r="HW47" s="23"/>
      <c r="HX47" s="23"/>
      <c r="HY47" s="23"/>
      <c r="HZ47" s="23"/>
      <c r="IA47" s="23"/>
      <c r="IB47" s="23"/>
      <c r="IC47" s="23"/>
      <c r="ID47" s="23"/>
      <c r="IE47" s="23"/>
      <c r="IF47" s="23"/>
      <c r="IG47" s="23"/>
      <c r="IH47" s="23"/>
      <c r="II47" s="23"/>
      <c r="IJ47" s="23"/>
      <c r="IK47" s="23"/>
      <c r="IL47" s="23"/>
      <c r="IM47" s="23"/>
      <c r="IN47" s="23"/>
      <c r="IO47" s="23"/>
    </row>
    <row r="48" spans="1:249" ht="16.5" customHeight="1" x14ac:dyDescent="0.15">
      <c r="A48" s="23"/>
      <c r="B48" s="37"/>
      <c r="C48" s="23"/>
      <c r="D48" s="39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3"/>
      <c r="DW48" s="23"/>
      <c r="DX48" s="23"/>
      <c r="DY48" s="23"/>
      <c r="DZ48" s="23"/>
      <c r="EA48" s="23"/>
      <c r="EB48" s="23"/>
      <c r="EC48" s="23"/>
      <c r="ED48" s="23"/>
      <c r="EE48" s="23"/>
      <c r="EF48" s="23"/>
      <c r="EG48" s="23"/>
      <c r="EH48" s="23"/>
      <c r="EI48" s="23"/>
      <c r="EJ48" s="23"/>
      <c r="EK48" s="23"/>
      <c r="EL48" s="23"/>
      <c r="EM48" s="23"/>
      <c r="EN48" s="23"/>
      <c r="EO48" s="23"/>
      <c r="EP48" s="23"/>
      <c r="EQ48" s="23"/>
      <c r="ER48" s="23"/>
      <c r="ES48" s="23"/>
      <c r="ET48" s="23"/>
      <c r="EU48" s="23"/>
      <c r="EV48" s="23"/>
      <c r="EW48" s="23"/>
      <c r="EX48" s="23"/>
      <c r="EY48" s="23"/>
      <c r="EZ48" s="23"/>
      <c r="FA48" s="23"/>
      <c r="FB48" s="23"/>
      <c r="FC48" s="23"/>
      <c r="FD48" s="23"/>
      <c r="FE48" s="23"/>
      <c r="FF48" s="23"/>
      <c r="FG48" s="23"/>
      <c r="FH48" s="23"/>
      <c r="FI48" s="23"/>
      <c r="FJ48" s="23"/>
      <c r="FK48" s="23"/>
      <c r="FL48" s="23"/>
      <c r="FM48" s="23"/>
      <c r="FN48" s="23"/>
      <c r="FO48" s="23"/>
      <c r="FP48" s="23"/>
      <c r="FQ48" s="23"/>
      <c r="FR48" s="23"/>
      <c r="FS48" s="23"/>
      <c r="FT48" s="23"/>
      <c r="FU48" s="23"/>
      <c r="FV48" s="23"/>
      <c r="FW48" s="23"/>
      <c r="FX48" s="23"/>
      <c r="FY48" s="23"/>
      <c r="FZ48" s="23"/>
      <c r="GA48" s="23"/>
      <c r="GB48" s="23"/>
      <c r="GC48" s="23"/>
      <c r="GD48" s="23"/>
      <c r="GE48" s="23"/>
      <c r="GF48" s="23"/>
      <c r="GG48" s="23"/>
      <c r="GH48" s="23"/>
      <c r="GI48" s="23"/>
      <c r="GJ48" s="23"/>
      <c r="GK48" s="23"/>
      <c r="GL48" s="23"/>
      <c r="GM48" s="23"/>
      <c r="GN48" s="23"/>
      <c r="GO48" s="23"/>
      <c r="GP48" s="23"/>
      <c r="GQ48" s="23"/>
      <c r="GR48" s="23"/>
      <c r="GS48" s="23"/>
      <c r="GT48" s="23"/>
      <c r="GU48" s="23"/>
      <c r="GV48" s="23"/>
      <c r="GW48" s="23"/>
      <c r="GX48" s="23"/>
      <c r="GY48" s="23"/>
      <c r="GZ48" s="23"/>
      <c r="HA48" s="23"/>
      <c r="HB48" s="23"/>
      <c r="HC48" s="23"/>
      <c r="HD48" s="23"/>
      <c r="HE48" s="23"/>
      <c r="HF48" s="23"/>
      <c r="HG48" s="23"/>
      <c r="HH48" s="23"/>
      <c r="HI48" s="23"/>
      <c r="HJ48" s="23"/>
      <c r="HK48" s="23"/>
      <c r="HL48" s="23"/>
      <c r="HM48" s="23"/>
      <c r="HN48" s="23"/>
      <c r="HO48" s="23"/>
      <c r="HP48" s="23"/>
      <c r="HQ48" s="23"/>
      <c r="HR48" s="23"/>
      <c r="HS48" s="23"/>
      <c r="HT48" s="23"/>
      <c r="HU48" s="23"/>
      <c r="HV48" s="23"/>
      <c r="HW48" s="23"/>
      <c r="HX48" s="23"/>
      <c r="HY48" s="23"/>
      <c r="HZ48" s="23"/>
      <c r="IA48" s="23"/>
      <c r="IB48" s="23"/>
      <c r="IC48" s="23"/>
      <c r="ID48" s="23"/>
      <c r="IE48" s="23"/>
      <c r="IF48" s="23"/>
      <c r="IG48" s="23"/>
      <c r="IH48" s="23"/>
      <c r="II48" s="23"/>
      <c r="IJ48" s="23"/>
      <c r="IK48" s="23"/>
      <c r="IL48" s="23"/>
      <c r="IM48" s="23"/>
      <c r="IN48" s="23"/>
      <c r="IO48" s="23"/>
    </row>
    <row r="49" spans="1:249" ht="16.5" customHeight="1" x14ac:dyDescent="0.15">
      <c r="A49" s="23"/>
      <c r="B49" s="37"/>
      <c r="C49" s="23"/>
      <c r="D49" s="39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  <c r="DN49" s="23"/>
      <c r="DO49" s="23"/>
      <c r="DP49" s="23"/>
      <c r="DQ49" s="23"/>
      <c r="DR49" s="23"/>
      <c r="DS49" s="23"/>
      <c r="DT49" s="23"/>
      <c r="DU49" s="23"/>
      <c r="DV49" s="23"/>
      <c r="DW49" s="23"/>
      <c r="DX49" s="23"/>
      <c r="DY49" s="23"/>
      <c r="DZ49" s="23"/>
      <c r="EA49" s="23"/>
      <c r="EB49" s="23"/>
      <c r="EC49" s="23"/>
      <c r="ED49" s="23"/>
      <c r="EE49" s="23"/>
      <c r="EF49" s="23"/>
      <c r="EG49" s="23"/>
      <c r="EH49" s="23"/>
      <c r="EI49" s="23"/>
      <c r="EJ49" s="23"/>
      <c r="EK49" s="23"/>
      <c r="EL49" s="23"/>
      <c r="EM49" s="23"/>
      <c r="EN49" s="23"/>
      <c r="EO49" s="23"/>
      <c r="EP49" s="23"/>
      <c r="EQ49" s="23"/>
      <c r="ER49" s="23"/>
      <c r="ES49" s="23"/>
      <c r="ET49" s="23"/>
      <c r="EU49" s="23"/>
      <c r="EV49" s="23"/>
      <c r="EW49" s="23"/>
      <c r="EX49" s="23"/>
      <c r="EY49" s="23"/>
      <c r="EZ49" s="23"/>
      <c r="FA49" s="23"/>
      <c r="FB49" s="23"/>
      <c r="FC49" s="23"/>
      <c r="FD49" s="23"/>
      <c r="FE49" s="23"/>
      <c r="FF49" s="23"/>
      <c r="FG49" s="23"/>
      <c r="FH49" s="23"/>
      <c r="FI49" s="23"/>
      <c r="FJ49" s="23"/>
      <c r="FK49" s="23"/>
      <c r="FL49" s="23"/>
      <c r="FM49" s="23"/>
      <c r="FN49" s="23"/>
      <c r="FO49" s="23"/>
      <c r="FP49" s="23"/>
      <c r="FQ49" s="23"/>
      <c r="FR49" s="23"/>
      <c r="FS49" s="23"/>
      <c r="FT49" s="23"/>
      <c r="FU49" s="23"/>
      <c r="FV49" s="23"/>
      <c r="FW49" s="23"/>
      <c r="FX49" s="23"/>
      <c r="FY49" s="23"/>
      <c r="FZ49" s="23"/>
      <c r="GA49" s="23"/>
      <c r="GB49" s="23"/>
      <c r="GC49" s="23"/>
      <c r="GD49" s="23"/>
      <c r="GE49" s="23"/>
      <c r="GF49" s="23"/>
      <c r="GG49" s="23"/>
      <c r="GH49" s="23"/>
      <c r="GI49" s="23"/>
      <c r="GJ49" s="23"/>
      <c r="GK49" s="23"/>
      <c r="GL49" s="23"/>
      <c r="GM49" s="23"/>
      <c r="GN49" s="23"/>
      <c r="GO49" s="23"/>
      <c r="GP49" s="23"/>
      <c r="GQ49" s="23"/>
      <c r="GR49" s="23"/>
      <c r="GS49" s="23"/>
      <c r="GT49" s="23"/>
      <c r="GU49" s="23"/>
      <c r="GV49" s="23"/>
      <c r="GW49" s="23"/>
      <c r="GX49" s="23"/>
      <c r="GY49" s="23"/>
      <c r="GZ49" s="23"/>
      <c r="HA49" s="23"/>
      <c r="HB49" s="23"/>
      <c r="HC49" s="23"/>
      <c r="HD49" s="23"/>
      <c r="HE49" s="23"/>
      <c r="HF49" s="23"/>
      <c r="HG49" s="23"/>
      <c r="HH49" s="23"/>
      <c r="HI49" s="23"/>
      <c r="HJ49" s="23"/>
      <c r="HK49" s="23"/>
      <c r="HL49" s="23"/>
      <c r="HM49" s="23"/>
      <c r="HN49" s="23"/>
      <c r="HO49" s="23"/>
      <c r="HP49" s="23"/>
      <c r="HQ49" s="23"/>
      <c r="HR49" s="23"/>
      <c r="HS49" s="23"/>
      <c r="HT49" s="23"/>
      <c r="HU49" s="23"/>
      <c r="HV49" s="23"/>
      <c r="HW49" s="23"/>
      <c r="HX49" s="23"/>
      <c r="HY49" s="23"/>
      <c r="HZ49" s="23"/>
      <c r="IA49" s="23"/>
      <c r="IB49" s="23"/>
      <c r="IC49" s="23"/>
      <c r="ID49" s="23"/>
      <c r="IE49" s="23"/>
      <c r="IF49" s="23"/>
      <c r="IG49" s="23"/>
      <c r="IH49" s="23"/>
      <c r="II49" s="23"/>
      <c r="IJ49" s="23"/>
      <c r="IK49" s="23"/>
      <c r="IL49" s="23"/>
      <c r="IM49" s="23"/>
      <c r="IN49" s="23"/>
      <c r="IO49" s="23"/>
    </row>
    <row r="50" spans="1:249" ht="16.5" customHeight="1" x14ac:dyDescent="0.15">
      <c r="A50" s="23"/>
      <c r="B50" s="37"/>
      <c r="C50" s="23"/>
      <c r="D50" s="39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23"/>
      <c r="CR50" s="23"/>
      <c r="CS50" s="23"/>
      <c r="CT50" s="23"/>
      <c r="CU50" s="23"/>
      <c r="CV50" s="23"/>
      <c r="CW50" s="23"/>
      <c r="CX50" s="23"/>
      <c r="CY50" s="23"/>
      <c r="CZ50" s="23"/>
      <c r="DA50" s="23"/>
      <c r="DB50" s="23"/>
      <c r="DC50" s="23"/>
      <c r="DD50" s="23"/>
      <c r="DE50" s="23"/>
      <c r="DF50" s="23"/>
      <c r="DG50" s="23"/>
      <c r="DH50" s="23"/>
      <c r="DI50" s="23"/>
      <c r="DJ50" s="23"/>
      <c r="DK50" s="23"/>
      <c r="DL50" s="23"/>
      <c r="DM50" s="23"/>
      <c r="DN50" s="23"/>
      <c r="DO50" s="23"/>
      <c r="DP50" s="23"/>
      <c r="DQ50" s="23"/>
      <c r="DR50" s="23"/>
      <c r="DS50" s="23"/>
      <c r="DT50" s="23"/>
      <c r="DU50" s="23"/>
      <c r="DV50" s="23"/>
      <c r="DW50" s="23"/>
      <c r="DX50" s="23"/>
      <c r="DY50" s="23"/>
      <c r="DZ50" s="23"/>
      <c r="EA50" s="23"/>
      <c r="EB50" s="23"/>
      <c r="EC50" s="23"/>
      <c r="ED50" s="23"/>
      <c r="EE50" s="23"/>
      <c r="EF50" s="23"/>
      <c r="EG50" s="23"/>
      <c r="EH50" s="23"/>
      <c r="EI50" s="23"/>
      <c r="EJ50" s="23"/>
      <c r="EK50" s="23"/>
      <c r="EL50" s="23"/>
      <c r="EM50" s="23"/>
      <c r="EN50" s="23"/>
      <c r="EO50" s="23"/>
      <c r="EP50" s="23"/>
      <c r="EQ50" s="23"/>
      <c r="ER50" s="23"/>
      <c r="ES50" s="23"/>
      <c r="ET50" s="23"/>
      <c r="EU50" s="23"/>
      <c r="EV50" s="23"/>
      <c r="EW50" s="23"/>
      <c r="EX50" s="23"/>
      <c r="EY50" s="23"/>
      <c r="EZ50" s="23"/>
      <c r="FA50" s="23"/>
      <c r="FB50" s="23"/>
      <c r="FC50" s="23"/>
      <c r="FD50" s="23"/>
      <c r="FE50" s="23"/>
      <c r="FF50" s="23"/>
      <c r="FG50" s="23"/>
      <c r="FH50" s="23"/>
      <c r="FI50" s="23"/>
      <c r="FJ50" s="23"/>
      <c r="FK50" s="23"/>
      <c r="FL50" s="23"/>
      <c r="FM50" s="23"/>
      <c r="FN50" s="23"/>
      <c r="FO50" s="23"/>
      <c r="FP50" s="23"/>
      <c r="FQ50" s="23"/>
      <c r="FR50" s="23"/>
      <c r="FS50" s="23"/>
      <c r="FT50" s="23"/>
      <c r="FU50" s="23"/>
      <c r="FV50" s="23"/>
      <c r="FW50" s="23"/>
      <c r="FX50" s="23"/>
      <c r="FY50" s="23"/>
      <c r="FZ50" s="23"/>
      <c r="GA50" s="23"/>
      <c r="GB50" s="23"/>
      <c r="GC50" s="23"/>
      <c r="GD50" s="23"/>
      <c r="GE50" s="23"/>
      <c r="GF50" s="23"/>
      <c r="GG50" s="23"/>
      <c r="GH50" s="23"/>
      <c r="GI50" s="23"/>
      <c r="GJ50" s="23"/>
      <c r="GK50" s="23"/>
      <c r="GL50" s="23"/>
      <c r="GM50" s="23"/>
      <c r="GN50" s="23"/>
      <c r="GO50" s="23"/>
      <c r="GP50" s="23"/>
      <c r="GQ50" s="23"/>
      <c r="GR50" s="23"/>
      <c r="GS50" s="23"/>
      <c r="GT50" s="23"/>
      <c r="GU50" s="23"/>
      <c r="GV50" s="23"/>
      <c r="GW50" s="23"/>
      <c r="GX50" s="23"/>
      <c r="GY50" s="23"/>
      <c r="GZ50" s="23"/>
      <c r="HA50" s="23"/>
      <c r="HB50" s="23"/>
      <c r="HC50" s="23"/>
      <c r="HD50" s="23"/>
      <c r="HE50" s="23"/>
      <c r="HF50" s="23"/>
      <c r="HG50" s="23"/>
      <c r="HH50" s="23"/>
      <c r="HI50" s="23"/>
      <c r="HJ50" s="23"/>
      <c r="HK50" s="23"/>
      <c r="HL50" s="23"/>
      <c r="HM50" s="23"/>
      <c r="HN50" s="23"/>
      <c r="HO50" s="23"/>
      <c r="HP50" s="23"/>
      <c r="HQ50" s="23"/>
      <c r="HR50" s="23"/>
      <c r="HS50" s="23"/>
      <c r="HT50" s="23"/>
      <c r="HU50" s="23"/>
      <c r="HV50" s="23"/>
      <c r="HW50" s="23"/>
      <c r="HX50" s="23"/>
      <c r="HY50" s="23"/>
      <c r="HZ50" s="23"/>
      <c r="IA50" s="23"/>
      <c r="IB50" s="23"/>
      <c r="IC50" s="23"/>
      <c r="ID50" s="23"/>
      <c r="IE50" s="23"/>
      <c r="IF50" s="23"/>
      <c r="IG50" s="23"/>
      <c r="IH50" s="23"/>
      <c r="II50" s="23"/>
      <c r="IJ50" s="23"/>
      <c r="IK50" s="23"/>
      <c r="IL50" s="23"/>
      <c r="IM50" s="23"/>
      <c r="IN50" s="23"/>
      <c r="IO50" s="23"/>
    </row>
    <row r="51" spans="1:249" ht="16.5" customHeight="1" x14ac:dyDescent="0.15">
      <c r="A51" s="23"/>
      <c r="B51" s="37"/>
      <c r="C51" s="23"/>
      <c r="D51" s="39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23"/>
      <c r="DQ51" s="23"/>
      <c r="DR51" s="23"/>
      <c r="DS51" s="23"/>
      <c r="DT51" s="23"/>
      <c r="DU51" s="23"/>
      <c r="DV51" s="23"/>
      <c r="DW51" s="23"/>
      <c r="DX51" s="23"/>
      <c r="DY51" s="23"/>
      <c r="DZ51" s="23"/>
      <c r="EA51" s="23"/>
      <c r="EB51" s="23"/>
      <c r="EC51" s="23"/>
      <c r="ED51" s="23"/>
      <c r="EE51" s="23"/>
      <c r="EF51" s="23"/>
      <c r="EG51" s="23"/>
      <c r="EH51" s="23"/>
      <c r="EI51" s="23"/>
      <c r="EJ51" s="23"/>
      <c r="EK51" s="23"/>
      <c r="EL51" s="23"/>
      <c r="EM51" s="23"/>
      <c r="EN51" s="23"/>
      <c r="EO51" s="23"/>
      <c r="EP51" s="23"/>
      <c r="EQ51" s="23"/>
      <c r="ER51" s="23"/>
      <c r="ES51" s="23"/>
      <c r="ET51" s="23"/>
      <c r="EU51" s="23"/>
      <c r="EV51" s="23"/>
      <c r="EW51" s="23"/>
      <c r="EX51" s="23"/>
      <c r="EY51" s="23"/>
      <c r="EZ51" s="23"/>
      <c r="FA51" s="23"/>
      <c r="FB51" s="23"/>
      <c r="FC51" s="23"/>
      <c r="FD51" s="23"/>
      <c r="FE51" s="23"/>
      <c r="FF51" s="23"/>
      <c r="FG51" s="23"/>
      <c r="FH51" s="23"/>
      <c r="FI51" s="23"/>
      <c r="FJ51" s="23"/>
      <c r="FK51" s="23"/>
      <c r="FL51" s="23"/>
      <c r="FM51" s="23"/>
      <c r="FN51" s="23"/>
      <c r="FO51" s="23"/>
      <c r="FP51" s="23"/>
      <c r="FQ51" s="23"/>
      <c r="FR51" s="23"/>
      <c r="FS51" s="23"/>
      <c r="FT51" s="23"/>
      <c r="FU51" s="23"/>
      <c r="FV51" s="23"/>
      <c r="FW51" s="23"/>
      <c r="FX51" s="23"/>
      <c r="FY51" s="23"/>
      <c r="FZ51" s="23"/>
      <c r="GA51" s="23"/>
      <c r="GB51" s="23"/>
      <c r="GC51" s="23"/>
      <c r="GD51" s="23"/>
      <c r="GE51" s="23"/>
      <c r="GF51" s="23"/>
      <c r="GG51" s="23"/>
      <c r="GH51" s="23"/>
      <c r="GI51" s="23"/>
      <c r="GJ51" s="23"/>
      <c r="GK51" s="23"/>
      <c r="GL51" s="23"/>
      <c r="GM51" s="23"/>
      <c r="GN51" s="23"/>
      <c r="GO51" s="23"/>
      <c r="GP51" s="23"/>
      <c r="GQ51" s="23"/>
      <c r="GR51" s="23"/>
      <c r="GS51" s="23"/>
      <c r="GT51" s="23"/>
      <c r="GU51" s="23"/>
      <c r="GV51" s="23"/>
      <c r="GW51" s="23"/>
      <c r="GX51" s="23"/>
      <c r="GY51" s="23"/>
      <c r="GZ51" s="23"/>
      <c r="HA51" s="23"/>
      <c r="HB51" s="23"/>
      <c r="HC51" s="23"/>
      <c r="HD51" s="23"/>
      <c r="HE51" s="23"/>
      <c r="HF51" s="23"/>
      <c r="HG51" s="23"/>
      <c r="HH51" s="23"/>
      <c r="HI51" s="23"/>
      <c r="HJ51" s="23"/>
      <c r="HK51" s="23"/>
      <c r="HL51" s="23"/>
      <c r="HM51" s="23"/>
      <c r="HN51" s="23"/>
      <c r="HO51" s="23"/>
      <c r="HP51" s="23"/>
      <c r="HQ51" s="23"/>
      <c r="HR51" s="23"/>
      <c r="HS51" s="23"/>
      <c r="HT51" s="23"/>
      <c r="HU51" s="23"/>
      <c r="HV51" s="23"/>
      <c r="HW51" s="23"/>
      <c r="HX51" s="23"/>
      <c r="HY51" s="23"/>
      <c r="HZ51" s="23"/>
      <c r="IA51" s="23"/>
      <c r="IB51" s="23"/>
      <c r="IC51" s="23"/>
      <c r="ID51" s="23"/>
      <c r="IE51" s="23"/>
      <c r="IF51" s="23"/>
      <c r="IG51" s="23"/>
      <c r="IH51" s="23"/>
      <c r="II51" s="23"/>
      <c r="IJ51" s="23"/>
      <c r="IK51" s="23"/>
      <c r="IL51" s="23"/>
      <c r="IM51" s="23"/>
      <c r="IN51" s="23"/>
      <c r="IO51" s="23"/>
    </row>
    <row r="52" spans="1:249" ht="16.5" customHeight="1" x14ac:dyDescent="0.15">
      <c r="A52" s="23"/>
      <c r="B52" s="37"/>
      <c r="C52" s="23"/>
      <c r="D52" s="39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  <c r="CQ52" s="23"/>
      <c r="CR52" s="23"/>
      <c r="CS52" s="23"/>
      <c r="CT52" s="23"/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L52" s="23"/>
      <c r="DM52" s="23"/>
      <c r="DN52" s="23"/>
      <c r="DO52" s="23"/>
      <c r="DP52" s="23"/>
      <c r="DQ52" s="23"/>
      <c r="DR52" s="23"/>
      <c r="DS52" s="23"/>
      <c r="DT52" s="23"/>
      <c r="DU52" s="23"/>
      <c r="DV52" s="23"/>
      <c r="DW52" s="23"/>
      <c r="DX52" s="23"/>
      <c r="DY52" s="23"/>
      <c r="DZ52" s="23"/>
      <c r="EA52" s="23"/>
      <c r="EB52" s="23"/>
      <c r="EC52" s="23"/>
      <c r="ED52" s="23"/>
      <c r="EE52" s="23"/>
      <c r="EF52" s="23"/>
      <c r="EG52" s="23"/>
      <c r="EH52" s="23"/>
      <c r="EI52" s="23"/>
      <c r="EJ52" s="23"/>
      <c r="EK52" s="23"/>
      <c r="EL52" s="23"/>
      <c r="EM52" s="23"/>
      <c r="EN52" s="23"/>
      <c r="EO52" s="23"/>
      <c r="EP52" s="23"/>
      <c r="EQ52" s="23"/>
      <c r="ER52" s="23"/>
      <c r="ES52" s="23"/>
      <c r="ET52" s="23"/>
      <c r="EU52" s="23"/>
      <c r="EV52" s="23"/>
      <c r="EW52" s="23"/>
      <c r="EX52" s="23"/>
      <c r="EY52" s="23"/>
      <c r="EZ52" s="23"/>
      <c r="FA52" s="23"/>
      <c r="FB52" s="23"/>
      <c r="FC52" s="23"/>
      <c r="FD52" s="23"/>
      <c r="FE52" s="23"/>
      <c r="FF52" s="23"/>
      <c r="FG52" s="23"/>
      <c r="FH52" s="23"/>
      <c r="FI52" s="23"/>
      <c r="FJ52" s="23"/>
      <c r="FK52" s="23"/>
      <c r="FL52" s="23"/>
      <c r="FM52" s="23"/>
      <c r="FN52" s="23"/>
      <c r="FO52" s="23"/>
      <c r="FP52" s="23"/>
      <c r="FQ52" s="23"/>
      <c r="FR52" s="23"/>
      <c r="FS52" s="23"/>
      <c r="FT52" s="23"/>
      <c r="FU52" s="23"/>
      <c r="FV52" s="23"/>
      <c r="FW52" s="23"/>
      <c r="FX52" s="23"/>
      <c r="FY52" s="23"/>
      <c r="FZ52" s="23"/>
      <c r="GA52" s="23"/>
      <c r="GB52" s="23"/>
      <c r="GC52" s="23"/>
      <c r="GD52" s="23"/>
      <c r="GE52" s="23"/>
      <c r="GF52" s="23"/>
      <c r="GG52" s="23"/>
      <c r="GH52" s="23"/>
      <c r="GI52" s="23"/>
      <c r="GJ52" s="23"/>
      <c r="GK52" s="23"/>
      <c r="GL52" s="23"/>
      <c r="GM52" s="23"/>
      <c r="GN52" s="23"/>
      <c r="GO52" s="23"/>
      <c r="GP52" s="23"/>
      <c r="GQ52" s="23"/>
      <c r="GR52" s="23"/>
      <c r="GS52" s="23"/>
      <c r="GT52" s="23"/>
      <c r="GU52" s="23"/>
      <c r="GV52" s="23"/>
      <c r="GW52" s="23"/>
      <c r="GX52" s="23"/>
      <c r="GY52" s="23"/>
      <c r="GZ52" s="23"/>
      <c r="HA52" s="23"/>
      <c r="HB52" s="23"/>
      <c r="HC52" s="23"/>
      <c r="HD52" s="23"/>
      <c r="HE52" s="23"/>
      <c r="HF52" s="23"/>
      <c r="HG52" s="23"/>
      <c r="HH52" s="23"/>
      <c r="HI52" s="23"/>
      <c r="HJ52" s="23"/>
      <c r="HK52" s="23"/>
      <c r="HL52" s="23"/>
      <c r="HM52" s="23"/>
      <c r="HN52" s="23"/>
      <c r="HO52" s="23"/>
      <c r="HP52" s="23"/>
      <c r="HQ52" s="23"/>
      <c r="HR52" s="23"/>
      <c r="HS52" s="23"/>
      <c r="HT52" s="23"/>
      <c r="HU52" s="23"/>
      <c r="HV52" s="23"/>
      <c r="HW52" s="23"/>
      <c r="HX52" s="23"/>
      <c r="HY52" s="23"/>
      <c r="HZ52" s="23"/>
      <c r="IA52" s="23"/>
      <c r="IB52" s="23"/>
      <c r="IC52" s="23"/>
      <c r="ID52" s="23"/>
      <c r="IE52" s="23"/>
      <c r="IF52" s="23"/>
      <c r="IG52" s="23"/>
      <c r="IH52" s="23"/>
      <c r="II52" s="23"/>
      <c r="IJ52" s="23"/>
      <c r="IK52" s="23"/>
      <c r="IL52" s="23"/>
      <c r="IM52" s="23"/>
      <c r="IN52" s="23"/>
      <c r="IO52" s="23"/>
    </row>
    <row r="53" spans="1:249" ht="16.5" customHeight="1" x14ac:dyDescent="0.15">
      <c r="A53" s="23"/>
      <c r="B53" s="37"/>
      <c r="C53" s="23"/>
      <c r="D53" s="39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23"/>
      <c r="CQ53" s="23"/>
      <c r="CR53" s="23"/>
      <c r="CS53" s="23"/>
      <c r="CT53" s="23"/>
      <c r="CU53" s="23"/>
      <c r="CV53" s="23"/>
      <c r="CW53" s="23"/>
      <c r="CX53" s="23"/>
      <c r="CY53" s="23"/>
      <c r="CZ53" s="23"/>
      <c r="DA53" s="23"/>
      <c r="DB53" s="23"/>
      <c r="DC53" s="23"/>
      <c r="DD53" s="23"/>
      <c r="DE53" s="23"/>
      <c r="DF53" s="23"/>
      <c r="DG53" s="23"/>
      <c r="DH53" s="23"/>
      <c r="DI53" s="23"/>
      <c r="DJ53" s="23"/>
      <c r="DK53" s="23"/>
      <c r="DL53" s="23"/>
      <c r="DM53" s="23"/>
      <c r="DN53" s="23"/>
      <c r="DO53" s="23"/>
      <c r="DP53" s="23"/>
      <c r="DQ53" s="23"/>
      <c r="DR53" s="23"/>
      <c r="DS53" s="23"/>
      <c r="DT53" s="23"/>
      <c r="DU53" s="23"/>
      <c r="DV53" s="23"/>
      <c r="DW53" s="23"/>
      <c r="DX53" s="23"/>
      <c r="DY53" s="23"/>
      <c r="DZ53" s="23"/>
      <c r="EA53" s="23"/>
      <c r="EB53" s="23"/>
      <c r="EC53" s="23"/>
      <c r="ED53" s="23"/>
      <c r="EE53" s="23"/>
      <c r="EF53" s="23"/>
      <c r="EG53" s="23"/>
      <c r="EH53" s="23"/>
      <c r="EI53" s="23"/>
      <c r="EJ53" s="23"/>
      <c r="EK53" s="23"/>
      <c r="EL53" s="23"/>
      <c r="EM53" s="23"/>
      <c r="EN53" s="23"/>
      <c r="EO53" s="23"/>
      <c r="EP53" s="23"/>
      <c r="EQ53" s="23"/>
      <c r="ER53" s="23"/>
      <c r="ES53" s="23"/>
      <c r="ET53" s="23"/>
      <c r="EU53" s="23"/>
      <c r="EV53" s="23"/>
      <c r="EW53" s="23"/>
      <c r="EX53" s="23"/>
      <c r="EY53" s="23"/>
      <c r="EZ53" s="23"/>
      <c r="FA53" s="23"/>
      <c r="FB53" s="23"/>
      <c r="FC53" s="23"/>
      <c r="FD53" s="23"/>
      <c r="FE53" s="23"/>
      <c r="FF53" s="23"/>
      <c r="FG53" s="23"/>
      <c r="FH53" s="23"/>
      <c r="FI53" s="23"/>
      <c r="FJ53" s="23"/>
      <c r="FK53" s="23"/>
      <c r="FL53" s="23"/>
      <c r="FM53" s="23"/>
      <c r="FN53" s="23"/>
      <c r="FO53" s="23"/>
      <c r="FP53" s="23"/>
      <c r="FQ53" s="23"/>
      <c r="FR53" s="23"/>
      <c r="FS53" s="23"/>
      <c r="FT53" s="23"/>
      <c r="FU53" s="23"/>
      <c r="FV53" s="23"/>
      <c r="FW53" s="23"/>
      <c r="FX53" s="23"/>
      <c r="FY53" s="23"/>
      <c r="FZ53" s="23"/>
      <c r="GA53" s="23"/>
      <c r="GB53" s="23"/>
      <c r="GC53" s="23"/>
      <c r="GD53" s="23"/>
      <c r="GE53" s="23"/>
      <c r="GF53" s="23"/>
      <c r="GG53" s="23"/>
      <c r="GH53" s="23"/>
      <c r="GI53" s="23"/>
      <c r="GJ53" s="23"/>
      <c r="GK53" s="23"/>
      <c r="GL53" s="23"/>
      <c r="GM53" s="23"/>
      <c r="GN53" s="23"/>
      <c r="GO53" s="23"/>
      <c r="GP53" s="23"/>
      <c r="GQ53" s="23"/>
      <c r="GR53" s="23"/>
      <c r="GS53" s="23"/>
      <c r="GT53" s="23"/>
      <c r="GU53" s="23"/>
      <c r="GV53" s="23"/>
      <c r="GW53" s="23"/>
      <c r="GX53" s="23"/>
      <c r="GY53" s="23"/>
      <c r="GZ53" s="23"/>
      <c r="HA53" s="23"/>
      <c r="HB53" s="23"/>
      <c r="HC53" s="23"/>
      <c r="HD53" s="23"/>
      <c r="HE53" s="23"/>
      <c r="HF53" s="23"/>
      <c r="HG53" s="23"/>
      <c r="HH53" s="23"/>
      <c r="HI53" s="23"/>
      <c r="HJ53" s="23"/>
      <c r="HK53" s="23"/>
      <c r="HL53" s="23"/>
      <c r="HM53" s="23"/>
      <c r="HN53" s="23"/>
      <c r="HO53" s="23"/>
      <c r="HP53" s="23"/>
      <c r="HQ53" s="23"/>
      <c r="HR53" s="23"/>
      <c r="HS53" s="23"/>
      <c r="HT53" s="23"/>
      <c r="HU53" s="23"/>
      <c r="HV53" s="23"/>
      <c r="HW53" s="23"/>
      <c r="HX53" s="23"/>
      <c r="HY53" s="23"/>
      <c r="HZ53" s="23"/>
      <c r="IA53" s="23"/>
      <c r="IB53" s="23"/>
      <c r="IC53" s="23"/>
      <c r="ID53" s="23"/>
      <c r="IE53" s="23"/>
      <c r="IF53" s="23"/>
      <c r="IG53" s="23"/>
      <c r="IH53" s="23"/>
      <c r="II53" s="23"/>
      <c r="IJ53" s="23"/>
      <c r="IK53" s="23"/>
      <c r="IL53" s="23"/>
      <c r="IM53" s="23"/>
      <c r="IN53" s="23"/>
      <c r="IO53" s="23"/>
    </row>
    <row r="54" spans="1:249" ht="16.5" customHeight="1" x14ac:dyDescent="0.15">
      <c r="A54" s="23"/>
      <c r="B54" s="37"/>
      <c r="C54" s="23"/>
      <c r="D54" s="39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  <c r="CY54" s="23"/>
      <c r="CZ54" s="23"/>
      <c r="DA54" s="23"/>
      <c r="DB54" s="23"/>
      <c r="DC54" s="23"/>
      <c r="DD54" s="23"/>
      <c r="DE54" s="23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3"/>
      <c r="DT54" s="23"/>
      <c r="DU54" s="23"/>
      <c r="DV54" s="23"/>
      <c r="DW54" s="23"/>
      <c r="DX54" s="23"/>
      <c r="DY54" s="23"/>
      <c r="DZ54" s="23"/>
      <c r="EA54" s="23"/>
      <c r="EB54" s="23"/>
      <c r="EC54" s="23"/>
      <c r="ED54" s="23"/>
      <c r="EE54" s="23"/>
      <c r="EF54" s="23"/>
      <c r="EG54" s="23"/>
      <c r="EH54" s="23"/>
      <c r="EI54" s="23"/>
      <c r="EJ54" s="23"/>
      <c r="EK54" s="23"/>
      <c r="EL54" s="23"/>
      <c r="EM54" s="23"/>
      <c r="EN54" s="23"/>
      <c r="EO54" s="23"/>
      <c r="EP54" s="23"/>
      <c r="EQ54" s="23"/>
      <c r="ER54" s="23"/>
      <c r="ES54" s="23"/>
      <c r="ET54" s="23"/>
      <c r="EU54" s="23"/>
      <c r="EV54" s="23"/>
      <c r="EW54" s="23"/>
      <c r="EX54" s="23"/>
      <c r="EY54" s="23"/>
      <c r="EZ54" s="23"/>
      <c r="FA54" s="23"/>
      <c r="FB54" s="23"/>
      <c r="FC54" s="23"/>
      <c r="FD54" s="23"/>
      <c r="FE54" s="23"/>
      <c r="FF54" s="23"/>
      <c r="FG54" s="23"/>
      <c r="FH54" s="23"/>
      <c r="FI54" s="23"/>
      <c r="FJ54" s="23"/>
      <c r="FK54" s="23"/>
      <c r="FL54" s="23"/>
      <c r="FM54" s="23"/>
      <c r="FN54" s="23"/>
      <c r="FO54" s="23"/>
      <c r="FP54" s="23"/>
      <c r="FQ54" s="23"/>
      <c r="FR54" s="23"/>
      <c r="FS54" s="23"/>
      <c r="FT54" s="23"/>
      <c r="FU54" s="23"/>
      <c r="FV54" s="23"/>
      <c r="FW54" s="23"/>
      <c r="FX54" s="23"/>
      <c r="FY54" s="23"/>
      <c r="FZ54" s="23"/>
      <c r="GA54" s="23"/>
      <c r="GB54" s="23"/>
      <c r="GC54" s="23"/>
      <c r="GD54" s="23"/>
      <c r="GE54" s="23"/>
      <c r="GF54" s="23"/>
      <c r="GG54" s="23"/>
      <c r="GH54" s="23"/>
      <c r="GI54" s="23"/>
      <c r="GJ54" s="23"/>
      <c r="GK54" s="23"/>
      <c r="GL54" s="23"/>
      <c r="GM54" s="23"/>
      <c r="GN54" s="23"/>
      <c r="GO54" s="23"/>
      <c r="GP54" s="23"/>
      <c r="GQ54" s="23"/>
      <c r="GR54" s="23"/>
      <c r="GS54" s="23"/>
      <c r="GT54" s="23"/>
      <c r="GU54" s="23"/>
      <c r="GV54" s="23"/>
      <c r="GW54" s="23"/>
      <c r="GX54" s="23"/>
      <c r="GY54" s="23"/>
      <c r="GZ54" s="23"/>
      <c r="HA54" s="23"/>
      <c r="HB54" s="23"/>
      <c r="HC54" s="23"/>
      <c r="HD54" s="23"/>
      <c r="HE54" s="23"/>
      <c r="HF54" s="23"/>
      <c r="HG54" s="23"/>
      <c r="HH54" s="23"/>
      <c r="HI54" s="23"/>
      <c r="HJ54" s="23"/>
      <c r="HK54" s="23"/>
      <c r="HL54" s="23"/>
      <c r="HM54" s="23"/>
      <c r="HN54" s="23"/>
      <c r="HO54" s="23"/>
      <c r="HP54" s="23"/>
      <c r="HQ54" s="23"/>
      <c r="HR54" s="23"/>
      <c r="HS54" s="23"/>
      <c r="HT54" s="23"/>
      <c r="HU54" s="23"/>
      <c r="HV54" s="23"/>
      <c r="HW54" s="23"/>
      <c r="HX54" s="23"/>
      <c r="HY54" s="23"/>
      <c r="HZ54" s="23"/>
      <c r="IA54" s="23"/>
      <c r="IB54" s="23"/>
      <c r="IC54" s="23"/>
      <c r="ID54" s="23"/>
      <c r="IE54" s="23"/>
      <c r="IF54" s="23"/>
      <c r="IG54" s="23"/>
      <c r="IH54" s="23"/>
      <c r="II54" s="23"/>
      <c r="IJ54" s="23"/>
      <c r="IK54" s="23"/>
      <c r="IL54" s="23"/>
      <c r="IM54" s="23"/>
      <c r="IN54" s="23"/>
      <c r="IO54" s="23"/>
    </row>
  </sheetData>
  <mergeCells count="5">
    <mergeCell ref="A2:B2"/>
    <mergeCell ref="A3:B3"/>
    <mergeCell ref="C13:C15"/>
    <mergeCell ref="C21:C23"/>
    <mergeCell ref="C17:C20"/>
  </mergeCells>
  <phoneticPr fontId="14" type="noConversion"/>
  <printOptions horizontalCentered="1"/>
  <pageMargins left="0.35416666666666702" right="0.27500000000000002" top="0.35416666666666702" bottom="0.43263888888888902" header="0.35416666666666702" footer="0.235416666666667"/>
  <pageSetup paperSize="9" firstPageNumber="12" orientation="portrait" useFirstPageNumber="1" errors="blank" r:id="rId1"/>
  <headerFooter alignWithMargins="0">
    <oddFooter>&amp;C&amp;12-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S36"/>
  <sheetViews>
    <sheetView showZeros="0" workbookViewId="0">
      <selection activeCell="C11" sqref="C11"/>
    </sheetView>
  </sheetViews>
  <sheetFormatPr defaultColWidth="9.140625" defaultRowHeight="14.25" customHeight="1" x14ac:dyDescent="0.15"/>
  <cols>
    <col min="1" max="1" width="45.5703125" style="2" customWidth="1"/>
    <col min="2" max="2" width="40.42578125" style="2" customWidth="1"/>
    <col min="3" max="3" width="18.85546875" style="2" customWidth="1"/>
    <col min="4" max="4" width="30.140625" style="2" customWidth="1"/>
    <col min="5" max="32" width="10.28515625" style="2" customWidth="1"/>
    <col min="33" max="224" width="9" style="2" customWidth="1"/>
    <col min="225" max="253" width="10.28515625" style="2" customWidth="1"/>
    <col min="254" max="16384" width="9.140625" style="2"/>
  </cols>
  <sheetData>
    <row r="1" spans="1:253" ht="24.75" customHeight="1" x14ac:dyDescent="0.25">
      <c r="A1" s="3" t="s">
        <v>0</v>
      </c>
      <c r="B1" s="15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</row>
    <row r="2" spans="1:253" ht="27" customHeight="1" x14ac:dyDescent="0.15">
      <c r="A2" s="60" t="s">
        <v>55</v>
      </c>
      <c r="B2" s="6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</row>
    <row r="3" spans="1:253" ht="21" customHeight="1" x14ac:dyDescent="0.15">
      <c r="B3" s="16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</row>
    <row r="4" spans="1:253" ht="30.6" customHeight="1" x14ac:dyDescent="0.15">
      <c r="A4" s="6" t="s">
        <v>12</v>
      </c>
      <c r="B4" s="47" t="s">
        <v>54</v>
      </c>
      <c r="C4" s="4"/>
      <c r="D4" s="5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</row>
    <row r="5" spans="1:253" s="1" customFormat="1" ht="30.6" customHeight="1" x14ac:dyDescent="0.15">
      <c r="A5" s="17" t="s">
        <v>13</v>
      </c>
      <c r="B5" s="8">
        <f>3075890436.8*0.0001</f>
        <v>307589.04368000006</v>
      </c>
      <c r="C5" s="55"/>
      <c r="D5" s="4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</row>
    <row r="6" spans="1:253" s="1" customFormat="1" ht="30.6" customHeight="1" x14ac:dyDescent="0.15">
      <c r="A6" s="17" t="s">
        <v>14</v>
      </c>
      <c r="B6" s="18">
        <f>3035739056.49*0.0001</f>
        <v>303573.90564899996</v>
      </c>
      <c r="C6" s="55"/>
      <c r="D6" s="4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</row>
    <row r="7" spans="1:253" ht="30.6" customHeight="1" x14ac:dyDescent="0.15">
      <c r="A7" s="10" t="s">
        <v>15</v>
      </c>
      <c r="B7" s="12">
        <f>394924706.34*0.0001</f>
        <v>39492.470633999998</v>
      </c>
      <c r="C7" s="4"/>
      <c r="D7" s="50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</row>
    <row r="8" spans="1:253" ht="30.6" customHeight="1" x14ac:dyDescent="0.15">
      <c r="A8" s="10" t="s">
        <v>16</v>
      </c>
      <c r="B8" s="12">
        <f>394924706.34*0.0001</f>
        <v>39492.470633999998</v>
      </c>
      <c r="C8" s="4"/>
      <c r="D8" s="50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</row>
    <row r="9" spans="1:253" ht="30.6" customHeight="1" x14ac:dyDescent="0.15">
      <c r="A9" s="10" t="s">
        <v>17</v>
      </c>
      <c r="B9" s="19">
        <f>2098623564*0.0001</f>
        <v>209862.35640000002</v>
      </c>
      <c r="C9" s="4"/>
      <c r="D9" s="51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</row>
    <row r="10" spans="1:253" ht="30.6" customHeight="1" x14ac:dyDescent="0.15">
      <c r="A10" s="10" t="s">
        <v>16</v>
      </c>
      <c r="B10" s="19">
        <f>2098623564*0.0001</f>
        <v>209862.35640000002</v>
      </c>
      <c r="C10" s="4"/>
      <c r="D10" s="51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</row>
    <row r="11" spans="1:253" ht="30.6" customHeight="1" x14ac:dyDescent="0.15">
      <c r="A11" s="10" t="s">
        <v>18</v>
      </c>
      <c r="B11" s="19">
        <f>51248058.28*0.0001</f>
        <v>5124.8058280000005</v>
      </c>
      <c r="C11" s="4"/>
      <c r="D11" s="5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</row>
    <row r="12" spans="1:253" ht="30.6" customHeight="1" x14ac:dyDescent="0.15">
      <c r="A12" s="10" t="s">
        <v>19</v>
      </c>
      <c r="B12" s="12">
        <f>51248058.28*0.0001</f>
        <v>5124.8058280000005</v>
      </c>
      <c r="C12" s="4"/>
      <c r="D12" s="50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</row>
    <row r="13" spans="1:253" ht="30.6" customHeight="1" x14ac:dyDescent="0.15">
      <c r="A13" s="10" t="s">
        <v>20</v>
      </c>
      <c r="B13" s="12">
        <f>206643890.07*0.0001</f>
        <v>20664.389007000002</v>
      </c>
      <c r="C13" s="4"/>
      <c r="D13" s="52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</row>
    <row r="14" spans="1:253" ht="30.6" customHeight="1" x14ac:dyDescent="0.15">
      <c r="A14" s="10" t="s">
        <v>21</v>
      </c>
      <c r="B14" s="12">
        <f>206643890.07*0.0001</f>
        <v>20664.389007000002</v>
      </c>
      <c r="C14" s="4"/>
      <c r="D14" s="52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</row>
    <row r="15" spans="1:253" ht="30.6" customHeight="1" x14ac:dyDescent="0.15">
      <c r="A15" s="10" t="s">
        <v>46</v>
      </c>
      <c r="B15" s="19">
        <f>248092869.02*0.0001</f>
        <v>24809.286902000003</v>
      </c>
      <c r="C15" s="46"/>
      <c r="D15" s="53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</row>
    <row r="16" spans="1:253" ht="30.6" customHeight="1" x14ac:dyDescent="0.15">
      <c r="A16" s="10" t="s">
        <v>22</v>
      </c>
      <c r="B16" s="12">
        <f>236658488.02*0.0001</f>
        <v>23665.848802</v>
      </c>
      <c r="C16" s="4"/>
      <c r="D16" s="50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</row>
    <row r="17" spans="1:253" ht="30.6" customHeight="1" x14ac:dyDescent="0.15">
      <c r="A17" s="10" t="s">
        <v>43</v>
      </c>
      <c r="B17" s="12">
        <f>16090278.16*0.0001</f>
        <v>1609.027816</v>
      </c>
      <c r="C17" s="4"/>
      <c r="D17" s="52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</row>
    <row r="18" spans="1:253" ht="30.6" customHeight="1" x14ac:dyDescent="0.15">
      <c r="A18" s="10" t="s">
        <v>23</v>
      </c>
      <c r="B18" s="12">
        <f>16072278.16*0.0001</f>
        <v>1607.2278160000001</v>
      </c>
      <c r="C18" s="4"/>
      <c r="D18" s="52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</row>
    <row r="19" spans="1:253" ht="30.6" customHeight="1" x14ac:dyDescent="0.15">
      <c r="A19" s="10" t="s">
        <v>44</v>
      </c>
      <c r="B19" s="12">
        <f>52300023.6*0.0001</f>
        <v>5230.0023600000004</v>
      </c>
      <c r="C19" s="4"/>
      <c r="D19" s="52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</row>
    <row r="20" spans="1:253" ht="28.5" customHeight="1" x14ac:dyDescent="0.15">
      <c r="A20" s="10" t="s">
        <v>24</v>
      </c>
      <c r="B20" s="12">
        <f>23601024.29*0.0001</f>
        <v>2360.102429</v>
      </c>
      <c r="C20" s="4"/>
      <c r="D20" s="50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</row>
    <row r="21" spans="1:253" ht="28.5" customHeight="1" x14ac:dyDescent="0.15">
      <c r="A21" s="10" t="s">
        <v>45</v>
      </c>
      <c r="B21" s="12">
        <f>7967047.33*0.0001</f>
        <v>796.70473300000003</v>
      </c>
      <c r="C21" s="4"/>
      <c r="D21" s="50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</row>
    <row r="22" spans="1:253" ht="28.5" customHeight="1" x14ac:dyDescent="0.15">
      <c r="A22" s="10" t="s">
        <v>25</v>
      </c>
      <c r="B22" s="19">
        <f>6473524.02*0.0001</f>
        <v>647.35240199999998</v>
      </c>
      <c r="C22" s="4"/>
      <c r="D22" s="51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</row>
    <row r="23" spans="1:253" ht="28.5" customHeight="1" x14ac:dyDescent="0.15">
      <c r="A23" s="10" t="s">
        <v>26</v>
      </c>
      <c r="B23" s="19">
        <f>1493523.31*0.0001</f>
        <v>149.35233100000002</v>
      </c>
      <c r="C23" s="4"/>
      <c r="D23" s="51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</row>
    <row r="24" spans="1:253" ht="16.5" customHeight="1" x14ac:dyDescent="0.15">
      <c r="A24" s="4"/>
      <c r="B24" s="20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</row>
    <row r="25" spans="1:253" ht="16.5" customHeight="1" x14ac:dyDescent="0.15">
      <c r="A25" s="4"/>
      <c r="B25" s="20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</row>
    <row r="26" spans="1:253" ht="16.5" customHeight="1" x14ac:dyDescent="0.15">
      <c r="A26" s="4"/>
      <c r="B26" s="20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</row>
    <row r="27" spans="1:253" ht="16.5" customHeight="1" x14ac:dyDescent="0.15">
      <c r="A27" s="4"/>
      <c r="B27" s="20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</row>
    <row r="28" spans="1:253" ht="16.5" customHeight="1" x14ac:dyDescent="0.15">
      <c r="A28" s="4"/>
      <c r="B28" s="20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</row>
    <row r="29" spans="1:253" ht="16.5" customHeight="1" x14ac:dyDescent="0.15">
      <c r="A29" s="4"/>
      <c r="B29" s="20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</row>
    <row r="30" spans="1:253" ht="16.5" customHeight="1" x14ac:dyDescent="0.15">
      <c r="A30" s="4"/>
      <c r="B30" s="20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</row>
    <row r="31" spans="1:253" ht="16.5" customHeight="1" x14ac:dyDescent="0.15">
      <c r="A31" s="4"/>
      <c r="B31" s="20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</row>
    <row r="32" spans="1:253" ht="16.5" customHeight="1" x14ac:dyDescent="0.15">
      <c r="A32" s="4"/>
      <c r="B32" s="20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</row>
    <row r="33" spans="1:253" ht="16.5" customHeight="1" x14ac:dyDescent="0.15">
      <c r="A33" s="4"/>
      <c r="B33" s="20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</row>
    <row r="34" spans="1:253" ht="16.5" customHeight="1" x14ac:dyDescent="0.15">
      <c r="A34" s="4"/>
      <c r="B34" s="20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</row>
    <row r="35" spans="1:253" ht="16.5" customHeight="1" x14ac:dyDescent="0.15">
      <c r="A35" s="4"/>
      <c r="B35" s="20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</row>
    <row r="36" spans="1:253" ht="14.25" customHeight="1" x14ac:dyDescent="0.15">
      <c r="A36" s="4"/>
      <c r="B36" s="20"/>
    </row>
  </sheetData>
  <mergeCells count="1">
    <mergeCell ref="A2:B2"/>
  </mergeCells>
  <phoneticPr fontId="14" type="noConversion"/>
  <printOptions horizontalCentered="1"/>
  <pageMargins left="0.43263888888888902" right="0.31388888888888899" top="0.98402777777777795" bottom="0.47152777777777799" header="0.51180555555555596" footer="0.235416666666667"/>
  <pageSetup paperSize="9" firstPageNumber="13" orientation="portrait" useFirstPageNumber="1" errors="blank" r:id="rId1"/>
  <headerFooter alignWithMargins="0">
    <oddFooter>&amp;C&amp;12-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W41"/>
  <sheetViews>
    <sheetView showGridLines="0" showZeros="0" tabSelected="1" topLeftCell="A4" workbookViewId="0">
      <selection activeCell="E11" sqref="E11"/>
    </sheetView>
  </sheetViews>
  <sheetFormatPr defaultColWidth="9.140625" defaultRowHeight="14.25" customHeight="1" x14ac:dyDescent="0.15"/>
  <cols>
    <col min="1" max="1" width="51.5703125" style="2" customWidth="1"/>
    <col min="2" max="2" width="46" style="2" customWidth="1"/>
    <col min="3" max="4" width="10.28515625" style="2" customWidth="1"/>
    <col min="5" max="5" width="21.85546875" style="2" bestFit="1" customWidth="1"/>
    <col min="6" max="32" width="10.28515625" style="2" customWidth="1"/>
    <col min="33" max="224" width="9" style="2" customWidth="1"/>
    <col min="225" max="231" width="10.28515625" style="2" customWidth="1"/>
    <col min="232" max="16384" width="9.140625" style="2"/>
  </cols>
  <sheetData>
    <row r="1" spans="1:231" ht="27" customHeight="1" x14ac:dyDescent="0.25">
      <c r="A1" s="3" t="s">
        <v>0</v>
      </c>
    </row>
    <row r="2" spans="1:231" ht="36.75" customHeight="1" x14ac:dyDescent="0.15">
      <c r="A2" s="62" t="s">
        <v>56</v>
      </c>
      <c r="B2" s="62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</row>
    <row r="3" spans="1:231" ht="21.2" customHeight="1" x14ac:dyDescent="0.15">
      <c r="B3" s="5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</row>
    <row r="4" spans="1:231" ht="38.25" customHeight="1" x14ac:dyDescent="0.15">
      <c r="A4" s="6" t="s">
        <v>12</v>
      </c>
      <c r="B4" s="47" t="s">
        <v>57</v>
      </c>
      <c r="C4" s="4"/>
      <c r="D4" s="4"/>
      <c r="E4" s="4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</row>
    <row r="5" spans="1:231" s="1" customFormat="1" ht="31.9" customHeight="1" x14ac:dyDescent="0.15">
      <c r="A5" s="7" t="s">
        <v>27</v>
      </c>
      <c r="B5" s="8">
        <f>-6239753.05*0.0001</f>
        <v>-623.97530500000005</v>
      </c>
      <c r="C5" s="9"/>
      <c r="D5" s="9"/>
      <c r="E5" s="4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</row>
    <row r="6" spans="1:231" ht="31.9" customHeight="1" x14ac:dyDescent="0.15">
      <c r="A6" s="10" t="s">
        <v>28</v>
      </c>
      <c r="B6" s="11">
        <f>-83901849.16*0.0001</f>
        <v>-8390.1849160000002</v>
      </c>
      <c r="C6" s="4"/>
      <c r="D6" s="4"/>
      <c r="E6" s="56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</row>
    <row r="7" spans="1:231" ht="31.9" customHeight="1" x14ac:dyDescent="0.15">
      <c r="A7" s="10" t="s">
        <v>29</v>
      </c>
      <c r="B7" s="11">
        <v>0</v>
      </c>
      <c r="C7" s="4"/>
      <c r="D7" s="4"/>
      <c r="E7" s="56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</row>
    <row r="8" spans="1:231" ht="31.9" customHeight="1" x14ac:dyDescent="0.15">
      <c r="A8" s="10" t="s">
        <v>30</v>
      </c>
      <c r="B8" s="11">
        <f>24960174.67*0.0001</f>
        <v>2496.0174670000001</v>
      </c>
      <c r="C8" s="4"/>
      <c r="D8" s="4"/>
      <c r="E8" s="56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</row>
    <row r="9" spans="1:231" ht="31.9" customHeight="1" x14ac:dyDescent="0.15">
      <c r="A9" s="10" t="s">
        <v>31</v>
      </c>
      <c r="B9" s="11">
        <f>35525489.64*0.0001</f>
        <v>3552.5489640000001</v>
      </c>
      <c r="C9" s="4"/>
      <c r="D9" s="4"/>
      <c r="E9" s="56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</row>
    <row r="10" spans="1:231" ht="31.9" customHeight="1" x14ac:dyDescent="0.15">
      <c r="A10" s="10" t="s">
        <v>50</v>
      </c>
      <c r="B10" s="11">
        <f>12247264.02*0.0001</f>
        <v>1224.726402</v>
      </c>
      <c r="C10" s="4"/>
      <c r="D10" s="4"/>
      <c r="E10" s="56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</row>
    <row r="11" spans="1:231" ht="31.9" customHeight="1" x14ac:dyDescent="0.15">
      <c r="A11" s="10" t="s">
        <v>47</v>
      </c>
      <c r="B11" s="11">
        <f>2909159.35*0.0001</f>
        <v>290.91593500000005</v>
      </c>
      <c r="C11" s="4"/>
      <c r="D11" s="4"/>
      <c r="E11" s="56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</row>
    <row r="12" spans="1:231" ht="31.9" customHeight="1" x14ac:dyDescent="0.15">
      <c r="A12" s="10" t="s">
        <v>48</v>
      </c>
      <c r="B12" s="11">
        <f>[1]预算总表!$H$16*0.0001</f>
        <v>11.391678000000001</v>
      </c>
      <c r="C12" s="4"/>
      <c r="D12" s="4"/>
      <c r="E12" s="56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</row>
    <row r="13" spans="1:231" ht="31.9" customHeight="1" x14ac:dyDescent="0.15">
      <c r="A13" s="10" t="s">
        <v>49</v>
      </c>
      <c r="B13" s="11">
        <f>[1]预算总表!$J$16*0.0001</f>
        <v>190.60916499999999</v>
      </c>
      <c r="C13" s="4"/>
      <c r="D13" s="4"/>
      <c r="E13" s="56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</row>
    <row r="14" spans="1:231" s="1" customFormat="1" ht="31.9" customHeight="1" x14ac:dyDescent="0.15">
      <c r="A14" s="7" t="s">
        <v>32</v>
      </c>
      <c r="B14" s="8">
        <f>802111131.44*0.0001</f>
        <v>80211.113144000003</v>
      </c>
      <c r="C14" s="9"/>
      <c r="D14" s="9"/>
      <c r="E14" s="4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</row>
    <row r="15" spans="1:231" ht="31.9" customHeight="1" x14ac:dyDescent="0.15">
      <c r="A15" s="10" t="s">
        <v>33</v>
      </c>
      <c r="B15" s="12">
        <f>124906147.46*0.0001</f>
        <v>12490.614745999999</v>
      </c>
      <c r="C15" s="4"/>
      <c r="D15" s="4"/>
      <c r="E15" s="50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</row>
    <row r="16" spans="1:231" ht="31.9" customHeight="1" x14ac:dyDescent="0.15">
      <c r="A16" s="10" t="s">
        <v>34</v>
      </c>
      <c r="B16" s="12">
        <v>0</v>
      </c>
      <c r="C16" s="4"/>
      <c r="D16" s="4"/>
      <c r="E16" s="50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</row>
    <row r="17" spans="1:231" ht="31.9" customHeight="1" x14ac:dyDescent="0.15">
      <c r="A17" s="10" t="s">
        <v>35</v>
      </c>
      <c r="B17" s="12">
        <f>170198909.87*0.0001</f>
        <v>17019.890987000002</v>
      </c>
      <c r="C17" s="4"/>
      <c r="D17" s="4"/>
      <c r="E17" s="50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</row>
    <row r="18" spans="1:231" ht="31.9" customHeight="1" x14ac:dyDescent="0.15">
      <c r="A18" s="10" t="s">
        <v>36</v>
      </c>
      <c r="B18" s="13">
        <f>266935050.49*0.0001</f>
        <v>26693.505049000003</v>
      </c>
      <c r="C18" s="4"/>
      <c r="D18" s="4"/>
      <c r="E18" s="50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</row>
    <row r="19" spans="1:231" ht="31.9" customHeight="1" x14ac:dyDescent="0.15">
      <c r="A19" s="10" t="s">
        <v>52</v>
      </c>
      <c r="B19" s="12">
        <f>76149969.58*0.0001</f>
        <v>7614.9969580000006</v>
      </c>
      <c r="C19" s="4"/>
      <c r="D19" s="4"/>
      <c r="E19" s="50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</row>
    <row r="20" spans="1:231" ht="31.9" customHeight="1" x14ac:dyDescent="0.15">
      <c r="A20" s="10" t="s">
        <v>51</v>
      </c>
      <c r="B20" s="13">
        <f>108313186.04*0.0001</f>
        <v>10831.318604000002</v>
      </c>
      <c r="C20" s="4"/>
      <c r="D20" s="4"/>
      <c r="E20" s="50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</row>
    <row r="21" spans="1:231" ht="31.9" customHeight="1" x14ac:dyDescent="0.15">
      <c r="A21" s="10" t="s">
        <v>37</v>
      </c>
      <c r="B21" s="13">
        <f>26443856.05*0.0001</f>
        <v>2644.3856050000004</v>
      </c>
      <c r="C21" s="4"/>
      <c r="D21" s="4"/>
      <c r="E21" s="50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</row>
    <row r="22" spans="1:231" ht="31.9" customHeight="1" x14ac:dyDescent="0.15">
      <c r="A22" s="10" t="s">
        <v>38</v>
      </c>
      <c r="B22" s="13">
        <f>29164011.95*0.0001</f>
        <v>2916.4011949999999</v>
      </c>
      <c r="C22" s="4"/>
      <c r="D22" s="4"/>
      <c r="E22" s="50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</row>
    <row r="23" spans="1:231" ht="16.5" customHeight="1" x14ac:dyDescent="0.15">
      <c r="A23" s="4"/>
      <c r="B23" s="1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</row>
    <row r="24" spans="1:231" ht="16.5" customHeight="1" x14ac:dyDescent="0.15">
      <c r="A24" s="4"/>
      <c r="B24" s="1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</row>
    <row r="25" spans="1:231" ht="16.5" customHeight="1" x14ac:dyDescent="0.15">
      <c r="A25" s="4"/>
      <c r="B25" s="1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</row>
    <row r="26" spans="1:231" ht="16.5" customHeight="1" x14ac:dyDescent="0.15">
      <c r="A26" s="4"/>
      <c r="B26" s="1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</row>
    <row r="27" spans="1:231" ht="16.5" customHeight="1" x14ac:dyDescent="0.15">
      <c r="A27" s="4"/>
      <c r="B27" s="1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</row>
    <row r="28" spans="1:231" ht="16.5" customHeight="1" x14ac:dyDescent="0.15">
      <c r="A28" s="4"/>
      <c r="B28" s="1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</row>
    <row r="29" spans="1:231" ht="16.5" customHeight="1" x14ac:dyDescent="0.15">
      <c r="A29" s="4"/>
      <c r="B29" s="1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</row>
    <row r="30" spans="1:231" ht="16.5" customHeight="1" x14ac:dyDescent="0.15">
      <c r="A30" s="4"/>
      <c r="B30" s="1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</row>
    <row r="31" spans="1:231" ht="16.5" customHeight="1" x14ac:dyDescent="0.15">
      <c r="A31" s="4"/>
      <c r="B31" s="1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</row>
    <row r="32" spans="1:231" ht="16.5" customHeight="1" x14ac:dyDescent="0.15">
      <c r="A32" s="4"/>
      <c r="B32" s="1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</row>
    <row r="33" spans="1:231" ht="16.5" customHeight="1" x14ac:dyDescent="0.15">
      <c r="A33" s="4"/>
      <c r="B33" s="1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</row>
    <row r="34" spans="1:231" ht="16.5" customHeight="1" x14ac:dyDescent="0.15">
      <c r="A34" s="4"/>
      <c r="B34" s="1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</row>
    <row r="35" spans="1:231" ht="16.5" customHeight="1" x14ac:dyDescent="0.15">
      <c r="A35" s="4"/>
      <c r="B35" s="1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</row>
    <row r="36" spans="1:231" ht="16.5" customHeight="1" x14ac:dyDescent="0.15">
      <c r="A36" s="4"/>
      <c r="B36" s="1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</row>
    <row r="37" spans="1:231" ht="16.5" customHeight="1" x14ac:dyDescent="0.15">
      <c r="A37" s="4"/>
      <c r="B37" s="1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</row>
    <row r="38" spans="1:231" ht="16.5" customHeight="1" x14ac:dyDescent="0.15">
      <c r="A38" s="4"/>
      <c r="B38" s="1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</row>
    <row r="39" spans="1:231" ht="16.5" customHeight="1" x14ac:dyDescent="0.15">
      <c r="A39" s="4"/>
      <c r="B39" s="1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</row>
    <row r="40" spans="1:231" ht="16.5" customHeight="1" x14ac:dyDescent="0.15">
      <c r="A40" s="4"/>
      <c r="B40" s="1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</row>
    <row r="41" spans="1:231" ht="16.5" customHeight="1" x14ac:dyDescent="0.15">
      <c r="A41" s="4"/>
      <c r="B41" s="1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</row>
  </sheetData>
  <mergeCells count="1">
    <mergeCell ref="A2:B2"/>
  </mergeCells>
  <phoneticPr fontId="14" type="noConversion"/>
  <printOptions horizontalCentered="1"/>
  <pageMargins left="0.43263888888888902" right="0.31388888888888899" top="0.98402777777777795" bottom="0.55000000000000004" header="0.51180555555555596" footer="0.27500000000000002"/>
  <pageSetup paperSize="9" firstPageNumber="14" orientation="portrait" useFirstPageNumber="1" errors="blank"/>
  <headerFooter alignWithMargins="0">
    <oddFooter>&amp;C&amp;12-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收入预算</vt:lpstr>
      <vt:lpstr>支出预算</vt:lpstr>
      <vt:lpstr>结余预算</vt:lpstr>
      <vt:lpstr>结余预算!Print_Area</vt:lpstr>
      <vt:lpstr>收入预算!Print_Area</vt:lpstr>
      <vt:lpstr>支出预算!Print_Area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2019-07-15T03:19:00Z</cp:lastPrinted>
  <dcterms:created xsi:type="dcterms:W3CDTF">2018-12-12T12:52:00Z</dcterms:created>
  <dcterms:modified xsi:type="dcterms:W3CDTF">2021-12-02T05:59:27Z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2052-9.1.0.5119</vt:lpwstr>
  </property>
</Properties>
</file>